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utbr-my.sharepoint.com/personal/188625_vutbr_cz/Documents/_Práce/2022/MIM/22-002 - NS  - ArePlan/22-002.45 - 33 NAB AC Stránského/_Rev - rozpočet/"/>
    </mc:Choice>
  </mc:AlternateContent>
  <xr:revisionPtr revIDLastSave="0" documentId="8_{26632769-A0AF-49EA-9A63-ACB69858542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2-002.45 A01 Pol" sheetId="12" r:id="rId4"/>
    <sheet name="22-002.45 E01 Pol" sheetId="13" r:id="rId5"/>
    <sheet name="22-002.45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'22-002.45 A01 Pol'!$1:$7</definedName>
    <definedName name="_xlnm.Print_Titles" localSheetId="4">'22-002.45 E01 Pol'!$1:$7</definedName>
    <definedName name="_xlnm.Print_Titles" localSheetId="5">'22-002.45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'22-002.45 A01 Pol'!$A$1:$X$149</definedName>
    <definedName name="_xlnm.Print_Area" localSheetId="4">'22-002.45 E01 Pol'!$A$1:$X$211</definedName>
    <definedName name="_xlnm.Print_Area" localSheetId="5">'22-002.45 O01 Pol'!$A$1:$X$33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G43" i="1"/>
  <c r="F43" i="1"/>
  <c r="H43" i="1" s="1"/>
  <c r="I43" i="1" s="1"/>
  <c r="G42" i="1"/>
  <c r="H42" i="1" s="1"/>
  <c r="I42" i="1" s="1"/>
  <c r="F42" i="1"/>
  <c r="G41" i="1"/>
  <c r="F41" i="1"/>
  <c r="G40" i="1"/>
  <c r="H40" i="1" s="1"/>
  <c r="I40" i="1" s="1"/>
  <c r="F40" i="1"/>
  <c r="G39" i="1"/>
  <c r="F39" i="1"/>
  <c r="G23" i="14"/>
  <c r="BA21" i="14"/>
  <c r="BA18" i="14"/>
  <c r="Q8" i="14"/>
  <c r="G9" i="14"/>
  <c r="G8" i="14" s="1"/>
  <c r="I9" i="14"/>
  <c r="I8" i="14" s="1"/>
  <c r="K9" i="14"/>
  <c r="K8" i="14" s="1"/>
  <c r="O9" i="14"/>
  <c r="O8" i="14" s="1"/>
  <c r="Q9" i="14"/>
  <c r="V9" i="14"/>
  <c r="V8" i="14" s="1"/>
  <c r="G11" i="14"/>
  <c r="M11" i="14" s="1"/>
  <c r="I11" i="14"/>
  <c r="K11" i="14"/>
  <c r="O11" i="14"/>
  <c r="Q11" i="14"/>
  <c r="V11" i="14"/>
  <c r="G12" i="14"/>
  <c r="Q12" i="14"/>
  <c r="V12" i="14"/>
  <c r="G13" i="14"/>
  <c r="I13" i="14"/>
  <c r="I12" i="14" s="1"/>
  <c r="K13" i="14"/>
  <c r="K12" i="14" s="1"/>
  <c r="M13" i="14"/>
  <c r="M12" i="14" s="1"/>
  <c r="O13" i="14"/>
  <c r="Q13" i="14"/>
  <c r="V13" i="14"/>
  <c r="G15" i="14"/>
  <c r="M15" i="14" s="1"/>
  <c r="I15" i="14"/>
  <c r="K15" i="14"/>
  <c r="O15" i="14"/>
  <c r="O12" i="14" s="1"/>
  <c r="Q15" i="14"/>
  <c r="V15" i="14"/>
  <c r="G16" i="14"/>
  <c r="G17" i="14"/>
  <c r="M17" i="14" s="1"/>
  <c r="M16" i="14" s="1"/>
  <c r="I17" i="14"/>
  <c r="I16" i="14" s="1"/>
  <c r="K17" i="14"/>
  <c r="K16" i="14" s="1"/>
  <c r="O17" i="14"/>
  <c r="O16" i="14" s="1"/>
  <c r="Q17" i="14"/>
  <c r="Q16" i="14" s="1"/>
  <c r="V17" i="14"/>
  <c r="V16" i="14" s="1"/>
  <c r="I19" i="14"/>
  <c r="K19" i="14"/>
  <c r="Q19" i="14"/>
  <c r="G20" i="14"/>
  <c r="G19" i="14" s="1"/>
  <c r="I20" i="14"/>
  <c r="K20" i="14"/>
  <c r="M20" i="14"/>
  <c r="M19" i="14" s="1"/>
  <c r="O20" i="14"/>
  <c r="O19" i="14" s="1"/>
  <c r="Q20" i="14"/>
  <c r="V20" i="14"/>
  <c r="V19" i="14" s="1"/>
  <c r="AE23" i="14"/>
  <c r="AF23" i="14"/>
  <c r="G201" i="13"/>
  <c r="BA193" i="13"/>
  <c r="G8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4" i="13"/>
  <c r="I14" i="13"/>
  <c r="K14" i="13"/>
  <c r="M14" i="13"/>
  <c r="O14" i="13"/>
  <c r="Q14" i="13"/>
  <c r="V14" i="13"/>
  <c r="G22" i="13"/>
  <c r="I22" i="13"/>
  <c r="K22" i="13"/>
  <c r="M22" i="13"/>
  <c r="O22" i="13"/>
  <c r="Q22" i="13"/>
  <c r="V22" i="13"/>
  <c r="G31" i="13"/>
  <c r="M31" i="13" s="1"/>
  <c r="I31" i="13"/>
  <c r="K31" i="13"/>
  <c r="O31" i="13"/>
  <c r="O8" i="13" s="1"/>
  <c r="Q31" i="13"/>
  <c r="V31" i="13"/>
  <c r="G40" i="13"/>
  <c r="M40" i="13" s="1"/>
  <c r="I40" i="13"/>
  <c r="K40" i="13"/>
  <c r="O40" i="13"/>
  <c r="Q40" i="13"/>
  <c r="V40" i="13"/>
  <c r="G44" i="13"/>
  <c r="I44" i="13"/>
  <c r="K44" i="13"/>
  <c r="M44" i="13"/>
  <c r="O44" i="13"/>
  <c r="Q44" i="13"/>
  <c r="V44" i="13"/>
  <c r="G58" i="13"/>
  <c r="I58" i="13"/>
  <c r="K58" i="13"/>
  <c r="M58" i="13"/>
  <c r="O58" i="13"/>
  <c r="Q58" i="13"/>
  <c r="V58" i="13"/>
  <c r="G65" i="13"/>
  <c r="M65" i="13" s="1"/>
  <c r="I65" i="13"/>
  <c r="K65" i="13"/>
  <c r="O65" i="13"/>
  <c r="Q65" i="13"/>
  <c r="V65" i="13"/>
  <c r="G70" i="13"/>
  <c r="M70" i="13" s="1"/>
  <c r="I70" i="13"/>
  <c r="K70" i="13"/>
  <c r="O70" i="13"/>
  <c r="Q70" i="13"/>
  <c r="V70" i="13"/>
  <c r="G74" i="13"/>
  <c r="I74" i="13"/>
  <c r="K74" i="13"/>
  <c r="M74" i="13"/>
  <c r="O74" i="13"/>
  <c r="Q74" i="13"/>
  <c r="V74" i="13"/>
  <c r="G85" i="13"/>
  <c r="I85" i="13"/>
  <c r="K85" i="13"/>
  <c r="M85" i="13"/>
  <c r="O85" i="13"/>
  <c r="Q85" i="13"/>
  <c r="V85" i="13"/>
  <c r="G93" i="13"/>
  <c r="M93" i="13" s="1"/>
  <c r="I93" i="13"/>
  <c r="K93" i="13"/>
  <c r="O93" i="13"/>
  <c r="Q93" i="13"/>
  <c r="V93" i="13"/>
  <c r="G99" i="13"/>
  <c r="M99" i="13" s="1"/>
  <c r="I99" i="13"/>
  <c r="K99" i="13"/>
  <c r="O99" i="13"/>
  <c r="Q99" i="13"/>
  <c r="V99" i="13"/>
  <c r="G103" i="13"/>
  <c r="I103" i="13"/>
  <c r="K103" i="13"/>
  <c r="M103" i="13"/>
  <c r="O103" i="13"/>
  <c r="Q103" i="13"/>
  <c r="V103" i="13"/>
  <c r="G107" i="13"/>
  <c r="I107" i="13"/>
  <c r="K107" i="13"/>
  <c r="M107" i="13"/>
  <c r="O107" i="13"/>
  <c r="Q107" i="13"/>
  <c r="V107" i="13"/>
  <c r="G111" i="13"/>
  <c r="M111" i="13" s="1"/>
  <c r="I111" i="13"/>
  <c r="K111" i="13"/>
  <c r="O111" i="13"/>
  <c r="Q111" i="13"/>
  <c r="V111" i="13"/>
  <c r="G116" i="13"/>
  <c r="M116" i="13" s="1"/>
  <c r="I116" i="13"/>
  <c r="K116" i="13"/>
  <c r="O116" i="13"/>
  <c r="Q116" i="13"/>
  <c r="V116" i="13"/>
  <c r="G120" i="13"/>
  <c r="I120" i="13"/>
  <c r="K120" i="13"/>
  <c r="M120" i="13"/>
  <c r="O120" i="13"/>
  <c r="Q120" i="13"/>
  <c r="V120" i="13"/>
  <c r="G125" i="13"/>
  <c r="I125" i="13"/>
  <c r="K125" i="13"/>
  <c r="M125" i="13"/>
  <c r="O125" i="13"/>
  <c r="Q125" i="13"/>
  <c r="V125" i="13"/>
  <c r="G130" i="13"/>
  <c r="M130" i="13" s="1"/>
  <c r="I130" i="13"/>
  <c r="K130" i="13"/>
  <c r="O130" i="13"/>
  <c r="Q130" i="13"/>
  <c r="V130" i="13"/>
  <c r="G135" i="13"/>
  <c r="M135" i="13" s="1"/>
  <c r="I135" i="13"/>
  <c r="K135" i="13"/>
  <c r="O135" i="13"/>
  <c r="Q135" i="13"/>
  <c r="V135" i="13"/>
  <c r="G140" i="13"/>
  <c r="I140" i="13"/>
  <c r="K140" i="13"/>
  <c r="M140" i="13"/>
  <c r="O140" i="13"/>
  <c r="Q140" i="13"/>
  <c r="V140" i="13"/>
  <c r="G143" i="13"/>
  <c r="I143" i="13"/>
  <c r="K143" i="13"/>
  <c r="M143" i="13"/>
  <c r="O143" i="13"/>
  <c r="Q143" i="13"/>
  <c r="V143" i="13"/>
  <c r="G146" i="13"/>
  <c r="O146" i="13"/>
  <c r="G147" i="13"/>
  <c r="M147" i="13" s="1"/>
  <c r="M146" i="13" s="1"/>
  <c r="I147" i="13"/>
  <c r="I146" i="13" s="1"/>
  <c r="K147" i="13"/>
  <c r="K146" i="13" s="1"/>
  <c r="O147" i="13"/>
  <c r="Q147" i="13"/>
  <c r="Q146" i="13" s="1"/>
  <c r="V147" i="13"/>
  <c r="V146" i="13" s="1"/>
  <c r="I155" i="13"/>
  <c r="K155" i="13"/>
  <c r="Q155" i="13"/>
  <c r="V155" i="13"/>
  <c r="G156" i="13"/>
  <c r="G155" i="13" s="1"/>
  <c r="I156" i="13"/>
  <c r="K156" i="13"/>
  <c r="M156" i="13"/>
  <c r="M155" i="13" s="1"/>
  <c r="O156" i="13"/>
  <c r="O155" i="13" s="1"/>
  <c r="Q156" i="13"/>
  <c r="V156" i="13"/>
  <c r="G160" i="13"/>
  <c r="O160" i="13"/>
  <c r="G161" i="13"/>
  <c r="M161" i="13" s="1"/>
  <c r="M160" i="13" s="1"/>
  <c r="I161" i="13"/>
  <c r="I160" i="13" s="1"/>
  <c r="K161" i="13"/>
  <c r="K160" i="13" s="1"/>
  <c r="O161" i="13"/>
  <c r="Q161" i="13"/>
  <c r="Q160" i="13" s="1"/>
  <c r="V161" i="13"/>
  <c r="V160" i="13" s="1"/>
  <c r="G163" i="13"/>
  <c r="G162" i="13" s="1"/>
  <c r="I163" i="13"/>
  <c r="K163" i="13"/>
  <c r="M163" i="13"/>
  <c r="O163" i="13"/>
  <c r="O162" i="13" s="1"/>
  <c r="Q163" i="13"/>
  <c r="V163" i="13"/>
  <c r="G164" i="13"/>
  <c r="M164" i="13" s="1"/>
  <c r="I164" i="13"/>
  <c r="I162" i="13" s="1"/>
  <c r="K164" i="13"/>
  <c r="O164" i="13"/>
  <c r="Q164" i="13"/>
  <c r="V164" i="13"/>
  <c r="G165" i="13"/>
  <c r="M165" i="13" s="1"/>
  <c r="I165" i="13"/>
  <c r="K165" i="13"/>
  <c r="O165" i="13"/>
  <c r="Q165" i="13"/>
  <c r="Q162" i="13" s="1"/>
  <c r="V165" i="13"/>
  <c r="G166" i="13"/>
  <c r="I166" i="13"/>
  <c r="K166" i="13"/>
  <c r="K162" i="13" s="1"/>
  <c r="M166" i="13"/>
  <c r="O166" i="13"/>
  <c r="Q166" i="13"/>
  <c r="V166" i="13"/>
  <c r="G167" i="13"/>
  <c r="I167" i="13"/>
  <c r="K167" i="13"/>
  <c r="M167" i="13"/>
  <c r="O167" i="13"/>
  <c r="Q167" i="13"/>
  <c r="V167" i="13"/>
  <c r="G168" i="13"/>
  <c r="M168" i="13" s="1"/>
  <c r="I168" i="13"/>
  <c r="K168" i="13"/>
  <c r="O168" i="13"/>
  <c r="Q168" i="13"/>
  <c r="V168" i="13"/>
  <c r="G169" i="13"/>
  <c r="M169" i="13" s="1"/>
  <c r="I169" i="13"/>
  <c r="K169" i="13"/>
  <c r="O169" i="13"/>
  <c r="Q169" i="13"/>
  <c r="V169" i="13"/>
  <c r="G170" i="13"/>
  <c r="I170" i="13"/>
  <c r="K170" i="13"/>
  <c r="M170" i="13"/>
  <c r="O170" i="13"/>
  <c r="Q170" i="13"/>
  <c r="V170" i="13"/>
  <c r="V162" i="13" s="1"/>
  <c r="G171" i="13"/>
  <c r="I171" i="13"/>
  <c r="K171" i="13"/>
  <c r="M171" i="13"/>
  <c r="O171" i="13"/>
  <c r="Q171" i="13"/>
  <c r="V171" i="13"/>
  <c r="G172" i="13"/>
  <c r="M172" i="13" s="1"/>
  <c r="I172" i="13"/>
  <c r="K172" i="13"/>
  <c r="O172" i="13"/>
  <c r="Q172" i="13"/>
  <c r="V172" i="13"/>
  <c r="G173" i="13"/>
  <c r="M173" i="13" s="1"/>
  <c r="I173" i="13"/>
  <c r="K173" i="13"/>
  <c r="O173" i="13"/>
  <c r="Q173" i="13"/>
  <c r="V173" i="13"/>
  <c r="G174" i="13"/>
  <c r="I174" i="13"/>
  <c r="K174" i="13"/>
  <c r="M174" i="13"/>
  <c r="O174" i="13"/>
  <c r="Q174" i="13"/>
  <c r="V174" i="13"/>
  <c r="G175" i="13"/>
  <c r="I175" i="13"/>
  <c r="K175" i="13"/>
  <c r="M175" i="13"/>
  <c r="O175" i="13"/>
  <c r="Q175" i="13"/>
  <c r="V175" i="13"/>
  <c r="G176" i="13"/>
  <c r="M176" i="13" s="1"/>
  <c r="I176" i="13"/>
  <c r="K176" i="13"/>
  <c r="O176" i="13"/>
  <c r="Q176" i="13"/>
  <c r="V176" i="13"/>
  <c r="G177" i="13"/>
  <c r="M177" i="13" s="1"/>
  <c r="I177" i="13"/>
  <c r="K177" i="13"/>
  <c r="O177" i="13"/>
  <c r="Q177" i="13"/>
  <c r="V177" i="13"/>
  <c r="G178" i="13"/>
  <c r="I178" i="13"/>
  <c r="K178" i="13"/>
  <c r="M178" i="13"/>
  <c r="O178" i="13"/>
  <c r="Q178" i="13"/>
  <c r="V178" i="13"/>
  <c r="G179" i="13"/>
  <c r="I179" i="13"/>
  <c r="K179" i="13"/>
  <c r="M179" i="13"/>
  <c r="O179" i="13"/>
  <c r="Q179" i="13"/>
  <c r="V179" i="13"/>
  <c r="G180" i="13"/>
  <c r="M180" i="13" s="1"/>
  <c r="I180" i="13"/>
  <c r="K180" i="13"/>
  <c r="O180" i="13"/>
  <c r="Q180" i="13"/>
  <c r="V180" i="13"/>
  <c r="G181" i="13"/>
  <c r="I181" i="13"/>
  <c r="O181" i="13"/>
  <c r="Q181" i="13"/>
  <c r="G182" i="13"/>
  <c r="I182" i="13"/>
  <c r="K182" i="13"/>
  <c r="K181" i="13" s="1"/>
  <c r="M182" i="13"/>
  <c r="M181" i="13" s="1"/>
  <c r="O182" i="13"/>
  <c r="Q182" i="13"/>
  <c r="V182" i="13"/>
  <c r="V181" i="13" s="1"/>
  <c r="G192" i="13"/>
  <c r="M192" i="13" s="1"/>
  <c r="M191" i="13" s="1"/>
  <c r="I192" i="13"/>
  <c r="I191" i="13" s="1"/>
  <c r="K192" i="13"/>
  <c r="O192" i="13"/>
  <c r="O191" i="13" s="1"/>
  <c r="Q192" i="13"/>
  <c r="Q191" i="13" s="1"/>
  <c r="V192" i="13"/>
  <c r="G194" i="13"/>
  <c r="M194" i="13" s="1"/>
  <c r="I194" i="13"/>
  <c r="K194" i="13"/>
  <c r="K191" i="13" s="1"/>
  <c r="O194" i="13"/>
  <c r="Q194" i="13"/>
  <c r="V194" i="13"/>
  <c r="V191" i="13" s="1"/>
  <c r="G195" i="13"/>
  <c r="I195" i="13"/>
  <c r="K195" i="13"/>
  <c r="M195" i="13"/>
  <c r="O195" i="13"/>
  <c r="Q195" i="13"/>
  <c r="V195" i="13"/>
  <c r="G196" i="13"/>
  <c r="I196" i="13"/>
  <c r="K196" i="13"/>
  <c r="M196" i="13"/>
  <c r="O196" i="13"/>
  <c r="Q196" i="13"/>
  <c r="V196" i="13"/>
  <c r="G198" i="13"/>
  <c r="M198" i="13" s="1"/>
  <c r="I198" i="13"/>
  <c r="K198" i="13"/>
  <c r="O198" i="13"/>
  <c r="Q198" i="13"/>
  <c r="V198" i="13"/>
  <c r="G199" i="13"/>
  <c r="M199" i="13" s="1"/>
  <c r="I199" i="13"/>
  <c r="K199" i="13"/>
  <c r="O199" i="13"/>
  <c r="Q199" i="13"/>
  <c r="V199" i="13"/>
  <c r="AE201" i="13"/>
  <c r="G139" i="12"/>
  <c r="BA131" i="12"/>
  <c r="BA124" i="12"/>
  <c r="BA29" i="12"/>
  <c r="G9" i="12"/>
  <c r="I9" i="12"/>
  <c r="I8" i="12" s="1"/>
  <c r="K9" i="12"/>
  <c r="M9" i="12"/>
  <c r="O9" i="12"/>
  <c r="Q9" i="12"/>
  <c r="Q8" i="12" s="1"/>
  <c r="V9" i="12"/>
  <c r="V8" i="12" s="1"/>
  <c r="G16" i="12"/>
  <c r="M16" i="12" s="1"/>
  <c r="I16" i="12"/>
  <c r="K16" i="12"/>
  <c r="K8" i="12" s="1"/>
  <c r="O16" i="12"/>
  <c r="Q16" i="12"/>
  <c r="V16" i="12"/>
  <c r="G20" i="12"/>
  <c r="I20" i="12"/>
  <c r="K20" i="12"/>
  <c r="M20" i="12"/>
  <c r="O20" i="12"/>
  <c r="Q20" i="12"/>
  <c r="V20" i="12"/>
  <c r="G24" i="12"/>
  <c r="M24" i="12" s="1"/>
  <c r="I24" i="12"/>
  <c r="K24" i="12"/>
  <c r="O24" i="12"/>
  <c r="Q24" i="12"/>
  <c r="V24" i="12"/>
  <c r="G28" i="12"/>
  <c r="I28" i="12"/>
  <c r="K28" i="12"/>
  <c r="M28" i="12"/>
  <c r="O28" i="12"/>
  <c r="Q28" i="12"/>
  <c r="V28" i="12"/>
  <c r="G33" i="12"/>
  <c r="I33" i="12"/>
  <c r="K33" i="12"/>
  <c r="M33" i="12"/>
  <c r="O33" i="12"/>
  <c r="Q33" i="12"/>
  <c r="V33" i="12"/>
  <c r="G37" i="12"/>
  <c r="I37" i="12"/>
  <c r="K37" i="12"/>
  <c r="M37" i="12"/>
  <c r="O37" i="12"/>
  <c r="Q37" i="12"/>
  <c r="V37" i="12"/>
  <c r="G42" i="12"/>
  <c r="M42" i="12" s="1"/>
  <c r="I42" i="12"/>
  <c r="K42" i="12"/>
  <c r="O42" i="12"/>
  <c r="O8" i="12" s="1"/>
  <c r="Q42" i="12"/>
  <c r="V42" i="12"/>
  <c r="G46" i="12"/>
  <c r="I46" i="12"/>
  <c r="K46" i="12"/>
  <c r="M46" i="12"/>
  <c r="O46" i="12"/>
  <c r="Q46" i="12"/>
  <c r="V46" i="12"/>
  <c r="G51" i="12"/>
  <c r="M51" i="12" s="1"/>
  <c r="I51" i="12"/>
  <c r="K51" i="12"/>
  <c r="O51" i="12"/>
  <c r="Q51" i="12"/>
  <c r="V51" i="12"/>
  <c r="G60" i="12"/>
  <c r="I60" i="12"/>
  <c r="K60" i="12"/>
  <c r="M60" i="12"/>
  <c r="O60" i="12"/>
  <c r="Q60" i="12"/>
  <c r="V60" i="12"/>
  <c r="G64" i="12"/>
  <c r="M64" i="12" s="1"/>
  <c r="I64" i="12"/>
  <c r="K64" i="12"/>
  <c r="O64" i="12"/>
  <c r="Q64" i="12"/>
  <c r="V64" i="12"/>
  <c r="G71" i="12"/>
  <c r="I71" i="12"/>
  <c r="K71" i="12"/>
  <c r="M71" i="12"/>
  <c r="O71" i="12"/>
  <c r="Q71" i="12"/>
  <c r="V71" i="12"/>
  <c r="G78" i="12"/>
  <c r="I78" i="12"/>
  <c r="K78" i="12"/>
  <c r="M78" i="12"/>
  <c r="O78" i="12"/>
  <c r="Q78" i="12"/>
  <c r="V78" i="12"/>
  <c r="G81" i="12"/>
  <c r="I81" i="12"/>
  <c r="K81" i="12"/>
  <c r="M81" i="12"/>
  <c r="O81" i="12"/>
  <c r="Q81" i="12"/>
  <c r="V81" i="12"/>
  <c r="O84" i="12"/>
  <c r="G85" i="12"/>
  <c r="I85" i="12"/>
  <c r="I84" i="12" s="1"/>
  <c r="K85" i="12"/>
  <c r="M85" i="12"/>
  <c r="O85" i="12"/>
  <c r="Q85" i="12"/>
  <c r="Q84" i="12" s="1"/>
  <c r="V85" i="12"/>
  <c r="G88" i="12"/>
  <c r="M88" i="12" s="1"/>
  <c r="I88" i="12"/>
  <c r="K88" i="12"/>
  <c r="K84" i="12" s="1"/>
  <c r="O88" i="12"/>
  <c r="Q88" i="12"/>
  <c r="V88" i="12"/>
  <c r="V84" i="12" s="1"/>
  <c r="G97" i="12"/>
  <c r="I97" i="12"/>
  <c r="K97" i="12"/>
  <c r="M97" i="12"/>
  <c r="O97" i="12"/>
  <c r="Q97" i="12"/>
  <c r="V97" i="12"/>
  <c r="G102" i="12"/>
  <c r="M102" i="12" s="1"/>
  <c r="I102" i="12"/>
  <c r="K102" i="12"/>
  <c r="O102" i="12"/>
  <c r="Q102" i="12"/>
  <c r="V102" i="12"/>
  <c r="G107" i="12"/>
  <c r="I107" i="12"/>
  <c r="Q107" i="12"/>
  <c r="G108" i="12"/>
  <c r="M108" i="12" s="1"/>
  <c r="M107" i="12" s="1"/>
  <c r="I108" i="12"/>
  <c r="K108" i="12"/>
  <c r="K107" i="12" s="1"/>
  <c r="O108" i="12"/>
  <c r="O107" i="12" s="1"/>
  <c r="Q108" i="12"/>
  <c r="V108" i="12"/>
  <c r="V107" i="12" s="1"/>
  <c r="M111" i="12"/>
  <c r="G112" i="12"/>
  <c r="G111" i="12" s="1"/>
  <c r="I112" i="12"/>
  <c r="I111" i="12" s="1"/>
  <c r="K112" i="12"/>
  <c r="M112" i="12"/>
  <c r="O112" i="12"/>
  <c r="O111" i="12" s="1"/>
  <c r="Q112" i="12"/>
  <c r="V112" i="12"/>
  <c r="V111" i="12" s="1"/>
  <c r="G116" i="12"/>
  <c r="I116" i="12"/>
  <c r="K116" i="12"/>
  <c r="K111" i="12" s="1"/>
  <c r="M116" i="12"/>
  <c r="O116" i="12"/>
  <c r="Q116" i="12"/>
  <c r="Q111" i="12" s="1"/>
  <c r="V116" i="12"/>
  <c r="G119" i="12"/>
  <c r="I119" i="12"/>
  <c r="K119" i="12"/>
  <c r="M119" i="12"/>
  <c r="O119" i="12"/>
  <c r="Q119" i="12"/>
  <c r="V119" i="12"/>
  <c r="O122" i="12"/>
  <c r="V122" i="12"/>
  <c r="G123" i="12"/>
  <c r="G122" i="12" s="1"/>
  <c r="I123" i="12"/>
  <c r="I122" i="12" s="1"/>
  <c r="K123" i="12"/>
  <c r="K122" i="12" s="1"/>
  <c r="O123" i="12"/>
  <c r="Q123" i="12"/>
  <c r="Q122" i="12" s="1"/>
  <c r="V123" i="12"/>
  <c r="G127" i="12"/>
  <c r="I127" i="12"/>
  <c r="Q127" i="12"/>
  <c r="V127" i="12"/>
  <c r="G128" i="12"/>
  <c r="I128" i="12"/>
  <c r="K128" i="12"/>
  <c r="K127" i="12" s="1"/>
  <c r="M128" i="12"/>
  <c r="M127" i="12" s="1"/>
  <c r="O128" i="12"/>
  <c r="O127" i="12" s="1"/>
  <c r="Q128" i="12"/>
  <c r="V128" i="12"/>
  <c r="G130" i="12"/>
  <c r="I130" i="12"/>
  <c r="I129" i="12" s="1"/>
  <c r="K130" i="12"/>
  <c r="M130" i="12"/>
  <c r="O130" i="12"/>
  <c r="O129" i="12" s="1"/>
  <c r="Q130" i="12"/>
  <c r="Q129" i="12" s="1"/>
  <c r="V130" i="12"/>
  <c r="V129" i="12" s="1"/>
  <c r="G132" i="12"/>
  <c r="I132" i="12"/>
  <c r="K132" i="12"/>
  <c r="K129" i="12" s="1"/>
  <c r="M132" i="12"/>
  <c r="O132" i="12"/>
  <c r="Q132" i="12"/>
  <c r="V132" i="12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AE139" i="12"/>
  <c r="AF139" i="12"/>
  <c r="I20" i="1"/>
  <c r="I19" i="1"/>
  <c r="I18" i="1"/>
  <c r="I17" i="1"/>
  <c r="I16" i="1"/>
  <c r="AZ55" i="1"/>
  <c r="AZ53" i="1"/>
  <c r="AZ51" i="1"/>
  <c r="AZ49" i="1"/>
  <c r="AZ47" i="1"/>
  <c r="F44" i="1"/>
  <c r="G44" i="1"/>
  <c r="G25" i="1" s="1"/>
  <c r="A25" i="1" s="1"/>
  <c r="H41" i="1"/>
  <c r="I41" i="1" s="1"/>
  <c r="H39" i="1"/>
  <c r="H44" i="1" s="1"/>
  <c r="J28" i="1"/>
  <c r="J26" i="1"/>
  <c r="G38" i="1"/>
  <c r="F38" i="1"/>
  <c r="J23" i="1"/>
  <c r="J24" i="1"/>
  <c r="J25" i="1"/>
  <c r="J27" i="1"/>
  <c r="E24" i="1"/>
  <c r="E26" i="1"/>
  <c r="I72" i="1" l="1"/>
  <c r="J71" i="1" s="1"/>
  <c r="G26" i="1"/>
  <c r="A26" i="1"/>
  <c r="G28" i="1"/>
  <c r="G23" i="1"/>
  <c r="M9" i="14"/>
  <c r="M8" i="14" s="1"/>
  <c r="M162" i="13"/>
  <c r="M8" i="13"/>
  <c r="AF201" i="13"/>
  <c r="G191" i="13"/>
  <c r="M8" i="12"/>
  <c r="M84" i="12"/>
  <c r="M129" i="12"/>
  <c r="G129" i="12"/>
  <c r="G84" i="12"/>
  <c r="G8" i="12"/>
  <c r="M123" i="12"/>
  <c r="M122" i="12" s="1"/>
  <c r="I21" i="1"/>
  <c r="I39" i="1"/>
  <c r="I44" i="1" s="1"/>
  <c r="J41" i="1" s="1"/>
  <c r="J66" i="1" l="1"/>
  <c r="J65" i="1"/>
  <c r="J62" i="1"/>
  <c r="J69" i="1"/>
  <c r="J61" i="1"/>
  <c r="J68" i="1"/>
  <c r="J64" i="1"/>
  <c r="J70" i="1"/>
  <c r="J67" i="1"/>
  <c r="J63" i="1"/>
  <c r="A23" i="1"/>
  <c r="J43" i="1"/>
  <c r="J42" i="1"/>
  <c r="J39" i="1"/>
  <c r="J44" i="1" s="1"/>
  <c r="J40" i="1"/>
  <c r="J72" i="1" l="1"/>
  <c r="A24" i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DF5B2DAD-3A70-43D7-B2AA-B56145CF37D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A9F4CBF-9D8B-41BF-B082-AE96FFE124F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6EB78255-8FC4-49AF-9F3C-15E964D8389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9867F1E-7224-420E-AF95-ACC9BAB2E04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45FAD8F9-CB75-4315-A332-3E784B51785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8108A20-A993-47AC-BCAC-ADEFC5DE773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<sst xmlns="http://schemas.openxmlformats.org/spreadsheetml/2006/main" count="1413" uniqueCount="394">
  <si>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</si>
  <si>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</si>
  <si>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</si>
  <si>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</si>
  <si>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</si>
  <si>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</si>
  <si>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</si>
  <si>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</si>
  <si>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</si>
  <si>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</si>
  <si>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</si>
  <si>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</si>
  <si>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</si>
  <si>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</si>
  <si>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</si>
  <si>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</si>
  <si>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</si>
  <si>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</si>
  <si>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</si>
  <si>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</si>
  <si>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</si>
  <si>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</si>
  <si>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</si>
  <si>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</si>
  <si>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</si>
  <si>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</si>
  <si>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</si>
  <si>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</si>
  <si>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</si>
  <si>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</si>
  <si>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</si>
  <si>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</si>
  <si>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</si>
  <si>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</si>
  <si>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</si>
  <si>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</si>
  <si>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</si>
  <si>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</si>
  <si>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</si>
  <si>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</si>
  <si>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</si>
  <si>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</si>
  <si>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</si>
  <si>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22-002 (TEP)</t>
  </si>
  <si>
    <t>Nabíjecí stanice - ArePlan s.r.o.</t>
  </si>
  <si>
    <t>Teplárny Brno, a.s.</t>
  </si>
  <si>
    <t>Okružní 828/25</t>
  </si>
  <si>
    <t>Brno-Lesná</t>
  </si>
  <si>
    <t>63800</t>
  </si>
  <si>
    <t>46347534</t>
  </si>
  <si>
    <t>CZ46347534</t>
  </si>
  <si>
    <t>ArePlan s.r.o.</t>
  </si>
  <si>
    <t>Přívrat 1454/12</t>
  </si>
  <si>
    <t>Brno-Žabovřesky</t>
  </si>
  <si>
    <t>61600</t>
  </si>
  <si>
    <t>08591300</t>
  </si>
  <si>
    <t>CZ08591300</t>
  </si>
  <si>
    <t>Stavba</t>
  </si>
  <si>
    <t>22-002.45</t>
  </si>
  <si>
    <t>33 NAB AC Stránského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</si>
  <si>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</si>
  <si>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</si>
  <si>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</si>
  <si>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</si>
  <si>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</si>
  <si>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</si>
  <si>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</si>
  <si>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</si>
  <si>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</si>
  <si>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Popis stavby: 22-002 (TEP) - Nabíjecí stanice - ArePlan s.r.o.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</si>
  <si>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</si>
  <si>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</si>
  <si>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</si>
  <si>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</si>
  <si>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</si>
  <si>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</si>
  <si>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</si>
  <si>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</si>
  <si>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</si>
  <si>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</si>
  <si>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</si>
  <si>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</si>
  <si>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</si>
  <si>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</si>
  <si>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</si>
  <si>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</si>
  <si>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</si>
  <si>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</si>
  <si>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</si>
  <si>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</si>
  <si>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</si>
  <si>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</si>
  <si>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</si>
  <si>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</si>
  <si>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</si>
  <si>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</si>
  <si>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</si>
  <si>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</si>
  <si>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</si>
  <si>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</si>
  <si>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</si>
  <si>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</si>
  <si>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</si>
  <si>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</si>
  <si>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</si>
  <si>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</si>
  <si>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</si>
  <si>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</si>
  <si>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</si>
  <si>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</si>
  <si>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</si>
  <si>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</si>
  <si>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</si>
  <si>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</si>
  <si>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</si>
  <si>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</si>
  <si>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</si>
  <si>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</si>
  <si>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</si>
  <si>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</si>
  <si>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</si>
  <si>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</si>
  <si>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</si>
  <si>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</si>
  <si>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</si>
  <si>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139601103R00</t>
  </si>
  <si>
    <t>Ruční výkop jam, rýh a šachet v hornině tř. 4</t>
  </si>
  <si>
    <t>m3</t>
  </si>
  <si>
    <t>RTS 23/ I</t>
  </si>
  <si>
    <t>Práce</t>
  </si>
  <si>
    <t>POL1_</t>
  </si>
  <si>
    <t xml:space="preserve">Výkop : </t>
  </si>
  <si>
    <t>VV</t>
  </si>
  <si>
    <t>základ stanice (od odstraněné zpevněné plochy) : (0,5*0,6*0,48)</t>
  </si>
  <si>
    <t>zemění pod stanicí : (0,5*0,6*0,10)</t>
  </si>
  <si>
    <t>Mezisoučet</t>
  </si>
  <si>
    <t>sloupky : 2*(0,8*0,25*0,25)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</si>
  <si>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</si>
  <si>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</si>
  <si>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</si>
  <si>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</si>
  <si>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1 : 0,27400</t>
  </si>
  <si>
    <t>162201210R00</t>
  </si>
  <si>
    <t>Příplatek za dalš.10 m, kolečko, výkop. z hor.1- 4</t>
  </si>
  <si>
    <t>167101101R00</t>
  </si>
  <si>
    <t>Nakládání výkopku z hor.1-4 v množství do 100 m3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</si>
  <si>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</si>
  <si>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</si>
  <si>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</si>
  <si>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</si>
  <si>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</si>
  <si>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</si>
  <si>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</si>
  <si>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</si>
  <si>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</si>
  <si>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6 : 0,27400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</si>
  <si>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</si>
  <si>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</si>
  <si>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</si>
  <si>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</si>
  <si>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</si>
  <si>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</si>
  <si>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</si>
  <si>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>zemění pod stanicí : (0,5*0,6*0,1)</t>
  </si>
  <si>
    <t>58337320R</t>
  </si>
  <si>
    <t>Štěrkopísek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</si>
  <si>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</si>
  <si>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</si>
  <si>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</si>
  <si>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</si>
  <si>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</si>
  <si>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</si>
  <si>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(0,5*0,6*0,1)</t>
  </si>
  <si>
    <t xml:space="preserve">  Mezisoučet</t>
  </si>
  <si>
    <t>Konec provozního součtu</t>
  </si>
  <si>
    <t>0,03*1800*0,001</t>
  </si>
  <si>
    <t>Koeficient ztratné: 0,1</t>
  </si>
  <si>
    <t>181101102R00</t>
  </si>
  <si>
    <t>Úprava pláně v zářezech v hor. 1-4, se zhutněním</t>
  </si>
  <si>
    <t>m2</t>
  </si>
  <si>
    <t>Plocha NS : 0,6*0,5</t>
  </si>
  <si>
    <t>919735113R00</t>
  </si>
  <si>
    <t>Řezání stávajícího živičného krytu tl. 10 - 15 cm</t>
  </si>
  <si>
    <t>m</t>
  </si>
  <si>
    <t xml:space="preserve">pro výkop základu NS : </t>
  </si>
  <si>
    <t>0,5+0,5+0,6+0,6</t>
  </si>
  <si>
    <t xml:space="preserve">sloupky : </t>
  </si>
  <si>
    <t>0,5*2</t>
  </si>
  <si>
    <t>113108315R00</t>
  </si>
  <si>
    <t>Odstranění asfaltové vrstvy pl. do 50 m2, tl.15 cm</t>
  </si>
  <si>
    <t>0,5*0,6</t>
  </si>
  <si>
    <t>0,25*0,25*2</t>
  </si>
  <si>
    <t>113107515R00</t>
  </si>
  <si>
    <t>Odstranění podkladu pl. 50 m2,kam.drcené tl.15 cm</t>
  </si>
  <si>
    <t>Odkaz na mn. položky pořadí 13 : 0,42500</t>
  </si>
  <si>
    <t>113107320R00</t>
  </si>
  <si>
    <t>Odstranění podkladu pl. 50 m2,kam.těžené tl.20 cm</t>
  </si>
  <si>
    <t>274354023R00</t>
  </si>
  <si>
    <t>Bednění prostupu základem do 0,02 m2, dl.1,0 m</t>
  </si>
  <si>
    <t>kus</t>
  </si>
  <si>
    <t>základ NS : 2</t>
  </si>
  <si>
    <t>275313711R00</t>
  </si>
  <si>
    <t>Beton základových patek prostý C 25/30</t>
  </si>
  <si>
    <t>V CN zohlednit množství betonu</t>
  </si>
  <si>
    <t xml:space="preserve">beton : </t>
  </si>
  <si>
    <t>základ stanice : (0,5*0,6*0,9)</t>
  </si>
  <si>
    <t>(od odstraněné zpevněné plochy) : 2*0,8*(0,25*0,25)</t>
  </si>
  <si>
    <t>Koeficient lití do výkopu bez bednění: 0,2</t>
  </si>
  <si>
    <t>275351215R00</t>
  </si>
  <si>
    <t>Bednění stěn základových patek - zřízení</t>
  </si>
  <si>
    <t xml:space="preserve">na úrovní terénu a v urovni komunikace : </t>
  </si>
  <si>
    <t>základ stanice : 0,25*(0,5+0,5+0,6+0,6)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</si>
  <si>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</si>
  <si>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</si>
  <si>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</si>
  <si>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</si>
  <si>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18 : 0,55000</t>
  </si>
  <si>
    <t>56400RX03</t>
  </si>
  <si>
    <t>D+M: Ochranný sloupek průměr 110mm, výška sloupku 900mm, včetně kotvení (dle PD)</t>
  </si>
  <si>
    <t>Vlastní</t>
  </si>
  <si>
    <t>Indiv</t>
  </si>
  <si>
    <t>pozn. č. 2 : 2</t>
  </si>
  <si>
    <t>919721211R00x</t>
  </si>
  <si>
    <t>D+M: asfaltová pružná zálivka (dle PD)</t>
  </si>
  <si>
    <t>RTS 22/ I</t>
  </si>
  <si>
    <t xml:space="preserve">zapravené po výkopu : </t>
  </si>
  <si>
    <t>Odkaz na mn. položky pořadí 12 : 3,20000</t>
  </si>
  <si>
    <t>915791112R00</t>
  </si>
  <si>
    <t>Předznačení pro značení stopčáry, zebry, nápisů</t>
  </si>
  <si>
    <t>SYMBOL Č.406 : 1,0*1,35*2</t>
  </si>
  <si>
    <t>915721111R00</t>
  </si>
  <si>
    <t>Vodorovné značení střík.barvou stopčar,zeber atd.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</si>
  <si>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</si>
  <si>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</si>
  <si>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</si>
  <si>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5,0*(4,8+2,0)</t>
  </si>
  <si>
    <t>998223011R00</t>
  </si>
  <si>
    <t>Přesun hmot, pozemní komunikace</t>
  </si>
  <si>
    <t>Přesun hmot</t>
  </si>
  <si>
    <t>POL7_</t>
  </si>
  <si>
    <t>979087311R00</t>
  </si>
  <si>
    <t>Vodorovné přemístění suti nošením do 10 m</t>
  </si>
  <si>
    <t>Přesun suti</t>
  </si>
  <si>
    <t>POL8_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</si>
  <si>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</si>
  <si>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</si>
  <si>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</si>
  <si>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979094211R00</t>
  </si>
  <si>
    <t>Nakládání nebo překládání vybourané suti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</si>
  <si>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</si>
  <si>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</si>
  <si>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</si>
  <si>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</si>
  <si>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</si>
  <si>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</si>
  <si>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>Poplatek za uložení suti</t>
  </si>
  <si>
    <t>SUM</t>
  </si>
  <si>
    <t>Poznámky uchazeče k zadání</t>
  </si>
  <si>
    <t>POPUZIV</t>
  </si>
  <si>
    <t>END</t>
  </si>
  <si>
    <t>121101102R00</t>
  </si>
  <si>
    <t>Sejmutí ornice s přemístěním přes 50 do 100 m</t>
  </si>
  <si>
    <t xml:space="preserve">trasa v zemině : </t>
  </si>
  <si>
    <t xml:space="preserve">délka = 10,5 m : </t>
  </si>
  <si>
    <t>10,5*0,35*0,1</t>
  </si>
  <si>
    <t>10,5*0,35*0,9</t>
  </si>
  <si>
    <t xml:space="preserve">trasa pod komunikací : </t>
  </si>
  <si>
    <t xml:space="preserve">délka = 2,0 m : </t>
  </si>
  <si>
    <t>2,0*0,35*0,9</t>
  </si>
  <si>
    <t>Odkaz na mn. položky pořadí 2 : 3,93750</t>
  </si>
  <si>
    <t xml:space="preserve">Mezideponie -&gt; zásyp : </t>
  </si>
  <si>
    <t>Odkaz na mn. položky pořadí 6 : 4,37500</t>
  </si>
  <si>
    <t xml:space="preserve">- odvoz : </t>
  </si>
  <si>
    <t>Odkaz na mn. položky pořadí 7 : 1,09375*-1</t>
  </si>
  <si>
    <t>10,5*0,35*(1,0-0,25)</t>
  </si>
  <si>
    <t>2,0*0,35*(1,0-0,25)</t>
  </si>
  <si>
    <t xml:space="preserve">Kamenivo/písek : </t>
  </si>
  <si>
    <t xml:space="preserve">tl. 250mm : </t>
  </si>
  <si>
    <t xml:space="preserve">délka = 10,5+2,0 m : </t>
  </si>
  <si>
    <t>0,35*0,25*(10,5+2,0)</t>
  </si>
  <si>
    <t xml:space="preserve">odvoz = objem kameniva : </t>
  </si>
  <si>
    <t>Odkaz na mn. položky pořadí 7 : 1,09375</t>
  </si>
  <si>
    <t>583323271R</t>
  </si>
  <si>
    <t>Kamenivo těžené 0/32</t>
  </si>
  <si>
    <t xml:space="preserve">  Kamenivo/písek : </t>
  </si>
  <si>
    <t xml:space="preserve">  tl. 250mm : </t>
  </si>
  <si>
    <t xml:space="preserve">  délka = 10,5+2,0 m : </t>
  </si>
  <si>
    <t xml:space="preserve">  0,35*0,25*(10,5+2,0)</t>
  </si>
  <si>
    <t>1,1*1800*0,001</t>
  </si>
  <si>
    <t>10,5*0,35</t>
  </si>
  <si>
    <t>2,0*0,35</t>
  </si>
  <si>
    <t>181301101R00</t>
  </si>
  <si>
    <t>Rozprostření ornice, rovina, tl. do 10 cm do 500m2</t>
  </si>
  <si>
    <t>Koeficient okolí: 0,1</t>
  </si>
  <si>
    <t>182001111R00</t>
  </si>
  <si>
    <t>Plošná úprava terénu, nerovnosti do 10 cm v rovině</t>
  </si>
  <si>
    <t xml:space="preserve">finální úpravy terénu : </t>
  </si>
  <si>
    <t>Odkaz na mn. položky pořadí 12 : 4,04250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</si>
  <si>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</si>
  <si>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</si>
  <si>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</si>
  <si>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</si>
  <si>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</si>
  <si>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</si>
  <si>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</si>
  <si>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</si>
  <si>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</si>
  <si>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15 : 4,04267*0,03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</si>
  <si>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</si>
  <si>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</si>
  <si>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</si>
  <si>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</si>
  <si>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</si>
  <si>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12 : 4,04267*0,015</t>
  </si>
  <si>
    <t>184851111R00</t>
  </si>
  <si>
    <t>Hnojení roztokem hnojiva v rovině</t>
  </si>
  <si>
    <t xml:space="preserve">2l na 1m2 : </t>
  </si>
  <si>
    <t>Odkaz na mn. položky pořadí 12 : 4,04500*0,002</t>
  </si>
  <si>
    <t>2,0*2</t>
  </si>
  <si>
    <t>2,0*0,50</t>
  </si>
  <si>
    <t>Odkaz na mn. položky pořadí 21 : 1,00000</t>
  </si>
  <si>
    <t>573000010RA0</t>
  </si>
  <si>
    <t>Komunikace obslužná z obalovaného kameniva</t>
  </si>
  <si>
    <t>Agregovaná položka</t>
  </si>
  <si>
    <t>POL2_</t>
  </si>
  <si>
    <t>podklad z hrubého kameniva   20 cm</t>
  </si>
  <si>
    <t>podklad ze štěrkodrti                20 cm</t>
  </si>
  <si>
    <t>obalované kamenivo                10 cm</t>
  </si>
  <si>
    <t>celkem                                      50 cm</t>
  </si>
  <si>
    <t>Odkaz na mn. položky pořadí 20 : 4,00000</t>
  </si>
  <si>
    <t>M21000x01</t>
  </si>
  <si>
    <t>Kabel CYKY 5x16 mm, včetně dodávky a montáže</t>
  </si>
  <si>
    <t>POL1_9</t>
  </si>
  <si>
    <t>M21000x02</t>
  </si>
  <si>
    <t>Kabel CYKY 4x70 mm, včetně dodávky a montáže</t>
  </si>
  <si>
    <t>M21000x03</t>
  </si>
  <si>
    <t>Kabel CYKY 5x70 mm, včetně dodávky a montáže</t>
  </si>
  <si>
    <t>M21000x04</t>
  </si>
  <si>
    <t>Kabel CYKY 3x1,5 mm, včetně dodávky a montáže</t>
  </si>
  <si>
    <t>M21000x05</t>
  </si>
  <si>
    <t>Ukončení a zapojení vodiče ve svorce</t>
  </si>
  <si>
    <t>ks</t>
  </si>
  <si>
    <t>M21000x06</t>
  </si>
  <si>
    <t>Rozpojovací skříň SR522 dle projektové dokumentace, pilíř, včetně pojistkové sady, včetně dodávky a montáže</t>
  </si>
  <si>
    <t>M21000x07</t>
  </si>
  <si>
    <t>Vystrojený elektroměrový rozváděč připravený pro budoucí osazení nepřímého měření (In = 125 A) dle projektové dokumentace, pilíř, dočasně osazeno přímé měření a stávající jištění 3x63 A/B</t>
  </si>
  <si>
    <t>M21000x08</t>
  </si>
  <si>
    <t>PVC chránička prům. 110 mm, včetně montáže</t>
  </si>
  <si>
    <t>M21000x09</t>
  </si>
  <si>
    <t>PVC chránička prům. 63 mm, včetně montáže</t>
  </si>
  <si>
    <t>M21000x10</t>
  </si>
  <si>
    <t>FeZn 30x4, včetně montáže</t>
  </si>
  <si>
    <t>M21000x11</t>
  </si>
  <si>
    <t>FeZn 10 (0,62 kg/m), včetně montáže</t>
  </si>
  <si>
    <t>M21000x12</t>
  </si>
  <si>
    <t>Spojovací svorka pásek-drát, včetně montáže</t>
  </si>
  <si>
    <t>M21000x13</t>
  </si>
  <si>
    <t>Gumo-asfaltový sprej</t>
  </si>
  <si>
    <t>M21000x14</t>
  </si>
  <si>
    <t>Revize</t>
  </si>
  <si>
    <t>kpl</t>
  </si>
  <si>
    <t>M21000x15</t>
  </si>
  <si>
    <t>Úklid</t>
  </si>
  <si>
    <t>M21000x16</t>
  </si>
  <si>
    <t>Podružný elektroinstalační materiál</t>
  </si>
  <si>
    <t>M21000x17</t>
  </si>
  <si>
    <t>Mimostaveništní doprava, přesun hmot a PPV</t>
  </si>
  <si>
    <t>M21000x18</t>
  </si>
  <si>
    <t>Zpřístupnění zařízení EGD a výchozí kontrola zapojení rozvaděče</t>
  </si>
  <si>
    <t>460490012RT1</t>
  </si>
  <si>
    <t>Fólie výstražná z PVC, šířka 33 cm dodávka + montáž</t>
  </si>
  <si>
    <t>10,5</t>
  </si>
  <si>
    <t>2,0</t>
  </si>
  <si>
    <t>Koeficient spád, rezerva: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</si>
  <si>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</si>
  <si>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</si>
  <si>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</si>
  <si>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</si>
  <si>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</si>
  <si>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</si>
  <si>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005121020Rx01</t>
  </si>
  <si>
    <t>Vedlejší rozpočtové náklady</t>
  </si>
  <si>
    <t>013294000</t>
  </si>
  <si>
    <t>Kolaudační řízení</t>
  </si>
  <si>
    <t>Zajištění kolaudačního řízení stavebníkem na základě plné moc</t>
  </si>
  <si>
    <t>013294000x</t>
  </si>
  <si>
    <t>Splnění povinností vyplývající ze stavebního povolení a územního souhlasu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</si>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</sst>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20" fillId="0" borderId="18" xfId="0" applyNumberFormat="1" applyFont="1" applyBorder="1" applyAlignment="1">
      <alignment vertical="top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20" fillId="0" borderId="0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5"/>
  <sheetViews>
    <sheetView showGridLines="0" tabSelected="1" topLeftCell="B1" zoomScaleNormal="100" zoomScaleSheetLayoutView="75" workbookViewId="0">
      <selection activeCell="D9" sqref="D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10.14062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23</v>
      </c>
      <c r="D5" s="120" t="s">
        <v>45</v>
      </c>
      <c r="E5" s="87"/>
      <c r="F5" s="87"/>
      <c r="G5" s="87"/>
      <c r="H5" s="18" t="s">
        <v>42</v>
      </c>
      <c r="I5" s="124" t="s">
        <v>49</v>
      </c>
      <c r="J5" s="8"/>
    </row>
    <row r="6" spans="1:15" ht="15.75" customHeight="1" x14ac:dyDescent="0.2">
      <c r="A6" s="2"/>
      <c r="B6" s="27"/>
      <c r="C6" s="52"/>
      <c r="D6" s="121" t="s">
        <v>46</v>
      </c>
      <c r="E6" s="88"/>
      <c r="F6" s="88"/>
      <c r="G6" s="88"/>
      <c r="H6" s="18" t="s">
        <v>36</v>
      </c>
      <c r="I6" s="124" t="s">
        <v>50</v>
      </c>
      <c r="J6" s="8"/>
    </row>
    <row r="7" spans="1:15" ht="15.75" customHeight="1" x14ac:dyDescent="0.2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5.5" x14ac:dyDescent="0.2">
      <c r="A8" s="2"/>
      <c r="B8" s="30" t="s">
        <v>21</v>
      </c>
      <c r="D8" s="125" t="s">
        <v>51</v>
      </c>
      <c r="H8" s="18" t="s">
        <v>42</v>
      </c>
      <c r="I8" s="124" t="s">
        <v>55</v>
      </c>
      <c r="J8" s="8"/>
    </row>
    <row r="9" spans="1:15" ht="25.5" x14ac:dyDescent="0.2">
      <c r="A9" s="2"/>
      <c r="B9" s="2"/>
      <c r="D9" s="125" t="s">
        <v>52</v>
      </c>
      <c r="H9" s="18" t="s">
        <v>36</v>
      </c>
      <c r="I9" s="124" t="s">
        <v>56</v>
      </c>
      <c r="J9" s="8"/>
    </row>
    <row r="10" spans="1:15" ht="38.25" x14ac:dyDescent="0.2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6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SUMIF(F61:F71,A16,I61:I71)+SUMIF(F61:F71,"PSU",I61:I71)</f>
        <v>0</v>
      </c>
      <c r="J16" s="81"/>
    </row>
    <row r="17" spans="1:10" ht="23.25" customHeight="1" x14ac:dyDescent="0.2">
      <c r="A17" s="196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SUMIF(F61:F71,A17,I61:I71)</f>
        <v>0</v>
      </c>
      <c r="J17" s="81"/>
    </row>
    <row r="18" spans="1:10" ht="23.25" customHeight="1" x14ac:dyDescent="0.2">
      <c r="A18" s="196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SUMIF(F61:F71,A18,I61:I71)</f>
        <v>0</v>
      </c>
      <c r="J18" s="81"/>
    </row>
    <row r="19" spans="1:10" ht="23.25" customHeight="1" x14ac:dyDescent="0.2">
      <c r="A19" s="196" t="s">
        <v>89</v>
      </c>
      <c r="B19" s="37" t="s">
        <v>29</v>
      </c>
      <c r="C19" s="58"/>
      <c r="D19" s="59"/>
      <c r="E19" s="79"/>
      <c r="F19" s="80"/>
      <c r="G19" s="79"/>
      <c r="H19" s="80"/>
      <c r="I19" s="79">
        <f>SUMIF(F61:F71,A19,I61:I71)</f>
        <v>0</v>
      </c>
      <c r="J19" s="81"/>
    </row>
    <row r="20" spans="1:10" ht="23.25" customHeight="1" x14ac:dyDescent="0.2">
      <c r="A20" s="196" t="s">
        <v>97</v>
      </c>
      <c r="B20" s="37" t="s">
        <v>30</v>
      </c>
      <c r="C20" s="58"/>
      <c r="D20" s="59"/>
      <c r="E20" s="79"/>
      <c r="F20" s="80"/>
      <c r="G20" s="79"/>
      <c r="H20" s="80"/>
      <c r="I20" s="79">
        <f>SUMIF(F61:F71,A20,I61:I71)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4" t="s">
        <v>25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37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67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52" ht="25.5" customHeight="1" x14ac:dyDescent="0.2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52" ht="25.5" hidden="1" customHeight="1" x14ac:dyDescent="0.2">
      <c r="A39" s="135">
        <v>1</v>
      </c>
      <c r="B39" s="145" t="s">
        <v>57</v>
      </c>
      <c r="C39" s="146"/>
      <c r="D39" s="146"/>
      <c r="E39" s="146"/>
      <c r="F39" s="147">
        <f>'22-002.45 A01 Pol'!AE139+'22-002.45 E01 Pol'!AE201+'22-002.45 O01 Pol'!AE23</f>
        <v>0</v>
      </c>
      <c r="G39" s="148">
        <f>'22-002.45 A01 Pol'!AF139+'22-002.45 E01 Pol'!AF201+'22-002.45 O01 Pol'!AF23</f>
        <v>0</v>
      </c>
      <c r="H39" s="149">
        <f>(F39*SazbaDPH1/100)+(G39*SazbaDPH2/100)</f>
        <v>0</v>
      </c>
      <c r="I39" s="149">
        <f>F39+G39+H39</f>
        <v>0</v>
      </c>
      <c r="J39" s="150" t="str">
        <f>IF(_xlfn.SINGLE(CenaCelkemVypocet)=0,"",I39/_xlfn.SINGLE(CenaCelkemVypocet)*100)</f>
        <v/>
      </c>
    </row>
    <row r="40" spans="1:52" ht="25.5" customHeight="1" x14ac:dyDescent="0.2">
      <c r="A40" s="135">
        <v>2</v>
      </c>
      <c r="B40" s="151" t="s">
        <v>58</v>
      </c>
      <c r="C40" s="152" t="s">
        <v>59</v>
      </c>
      <c r="D40" s="152"/>
      <c r="E40" s="152"/>
      <c r="F40" s="153">
        <f>'22-002.45 A01 Pol'!AE139+'22-002.45 E01 Pol'!AE201+'22-002.45 O01 Pol'!AE23</f>
        <v>0</v>
      </c>
      <c r="G40" s="154">
        <f>'22-002.45 A01 Pol'!AF139+'22-002.45 E01 Pol'!AF201+'22-002.45 O01 Pol'!AF23</f>
        <v>0</v>
      </c>
      <c r="H40" s="154">
        <f>(F40*SazbaDPH1/100)+(G40*SazbaDPH2/100)</f>
        <v>0</v>
      </c>
      <c r="I40" s="154">
        <f>F40+G40+H40</f>
        <v>0</v>
      </c>
      <c r="J40" s="155" t="str">
        <f>IF(_xlfn.SINGLE(CenaCelkemVypocet)=0,"",I40/_xlfn.SINGLE(CenaCelkemVypocet)*100)</f>
        <v/>
      </c>
    </row>
    <row r="41" spans="1:52" ht="25.5" customHeight="1" x14ac:dyDescent="0.2">
      <c r="A41" s="135">
        <v>3</v>
      </c>
      <c r="B41" s="156" t="s">
        <v>60</v>
      </c>
      <c r="C41" s="146" t="s">
        <v>61</v>
      </c>
      <c r="D41" s="146"/>
      <c r="E41" s="146"/>
      <c r="F41" s="157">
        <f>'22-002.45 A01 Pol'!AE139</f>
        <v>0</v>
      </c>
      <c r="G41" s="149">
        <f>'22-002.45 A01 Pol'!AF139</f>
        <v>0</v>
      </c>
      <c r="H41" s="149">
        <f>(F41*SazbaDPH1/100)+(G41*SazbaDPH2/100)</f>
        <v>0</v>
      </c>
      <c r="I41" s="149">
        <f>F41+G41+H41</f>
        <v>0</v>
      </c>
      <c r="J41" s="150" t="str">
        <f>IF(_xlfn.SINGLE(CenaCelkemVypocet)=0,"",I41/_xlfn.SINGLE(CenaCelkemVypocet)*100)</f>
        <v/>
      </c>
    </row>
    <row r="42" spans="1:52" ht="25.5" customHeight="1" x14ac:dyDescent="0.2">
      <c r="A42" s="135">
        <v>3</v>
      </c>
      <c r="B42" s="156" t="s">
        <v>62</v>
      </c>
      <c r="C42" s="146" t="s">
        <v>63</v>
      </c>
      <c r="D42" s="146"/>
      <c r="E42" s="146"/>
      <c r="F42" s="157">
        <f>'22-002.45 E01 Pol'!AE201</f>
        <v>0</v>
      </c>
      <c r="G42" s="149">
        <f>'22-002.45 E01 Pol'!AF201</f>
        <v>0</v>
      </c>
      <c r="H42" s="149">
        <f>(F42*SazbaDPH1/100)+(G42*SazbaDPH2/100)</f>
        <v>0</v>
      </c>
      <c r="I42" s="149">
        <f>F42+G42+H42</f>
        <v>0</v>
      </c>
      <c r="J42" s="150" t="str">
        <f>IF(_xlfn.SINGLE(CenaCelkemVypocet)=0,"",I42/_xlfn.SINGLE(CenaCelkemVypocet)*100)</f>
        <v/>
      </c>
    </row>
    <row r="43" spans="1:52" ht="25.5" customHeight="1" x14ac:dyDescent="0.2">
      <c r="A43" s="135">
        <v>3</v>
      </c>
      <c r="B43" s="156" t="s">
        <v>64</v>
      </c>
      <c r="C43" s="146" t="s">
        <v>65</v>
      </c>
      <c r="D43" s="146"/>
      <c r="E43" s="146"/>
      <c r="F43" s="157">
        <f>'22-002.45 O01 Pol'!AE23</f>
        <v>0</v>
      </c>
      <c r="G43" s="149">
        <f>'22-002.45 O01 Pol'!AF23</f>
        <v>0</v>
      </c>
      <c r="H43" s="149">
        <f>(F43*SazbaDPH1/100)+(G43*SazbaDPH2/100)</f>
        <v>0</v>
      </c>
      <c r="I43" s="149">
        <f>F43+G43+H43</f>
        <v>0</v>
      </c>
      <c r="J43" s="150" t="str">
        <f>IF(_xlfn.SINGLE(CenaCelkemVypocet)=0,"",I43/_xlfn.SINGLE(CenaCelkemVypocet)*100)</f>
        <v/>
      </c>
    </row>
    <row r="44" spans="1:52" ht="25.5" customHeight="1" x14ac:dyDescent="0.2">
      <c r="A44" s="135"/>
      <c r="B44" s="158" t="s">
        <v>66</v>
      </c>
      <c r="C44" s="159"/>
      <c r="D44" s="159"/>
      <c r="E44" s="160"/>
      <c r="F44" s="161">
        <f>SUMIF(A39:A43,"=1",F39:F43)</f>
        <v>0</v>
      </c>
      <c r="G44" s="162">
        <f>SUMIF(A39:A43,"=1",G39:G43)</f>
        <v>0</v>
      </c>
      <c r="H44" s="162">
        <f>SUMIF(A39:A43,"=1",H39:H43)</f>
        <v>0</v>
      </c>
      <c r="I44" s="162">
        <f>SUMIF(A39:A43,"=1",I39:I43)</f>
        <v>0</v>
      </c>
      <c r="J44" s="163">
        <f>SUMIF(A39:A43,"=1",J39:J43)</f>
        <v>0</v>
      </c>
    </row>
    <row r="46" spans="1:52" x14ac:dyDescent="0.2">
      <c r="A46" t="s">
        <v>68</v>
      </c>
      <c r="B46" t="s">
        <v>69</v>
      </c>
    </row>
    <row r="47" spans="1:52" ht="51" x14ac:dyDescent="0.2">
      <c r="B47" s="175" t="s">
        <v>70</v>
      </c>
      <c r="C47" s="175"/>
      <c r="D47" s="175"/>
      <c r="E47" s="175"/>
      <c r="F47" s="175"/>
      <c r="G47" s="175"/>
      <c r="H47" s="175"/>
      <c r="I47" s="175"/>
      <c r="J47" s="175"/>
      <c r="AZ47" s="174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175" t="s">
        <v>71</v>
      </c>
      <c r="C49" s="175"/>
      <c r="D49" s="175"/>
      <c r="E49" s="175"/>
      <c r="F49" s="175"/>
      <c r="G49" s="175"/>
      <c r="H49" s="175"/>
      <c r="I49" s="175"/>
      <c r="J49" s="175"/>
      <c r="AZ49" s="174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175" t="s">
        <v>72</v>
      </c>
      <c r="C51" s="175"/>
      <c r="D51" s="175"/>
      <c r="E51" s="175"/>
      <c r="F51" s="175"/>
      <c r="G51" s="175"/>
      <c r="H51" s="175"/>
      <c r="I51" s="175"/>
      <c r="J51" s="175"/>
      <c r="AZ51" s="174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175" t="s">
        <v>73</v>
      </c>
      <c r="C53" s="175"/>
      <c r="D53" s="175"/>
      <c r="E53" s="175"/>
      <c r="F53" s="175"/>
      <c r="G53" s="175"/>
      <c r="H53" s="175"/>
      <c r="I53" s="175"/>
      <c r="J53" s="175"/>
      <c r="AZ53" s="174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175" t="s">
        <v>74</v>
      </c>
      <c r="C55" s="175"/>
      <c r="D55" s="175"/>
      <c r="E55" s="175"/>
      <c r="F55" s="175"/>
      <c r="G55" s="175"/>
      <c r="H55" s="175"/>
      <c r="I55" s="175"/>
      <c r="J55" s="175"/>
      <c r="AZ55" s="174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76" t="s">
        <v>75</v>
      </c>
    </row>
    <row r="60" spans="1:52" ht="25.5" customHeight="1" x14ac:dyDescent="0.2">
      <c r="A60" s="178"/>
      <c r="B60" s="181" t="s">
        <v>18</v>
      </c>
      <c r="C60" s="181" t="s">
        <v>6</v>
      </c>
      <c r="D60" s="182"/>
      <c r="E60" s="182"/>
      <c r="F60" s="183" t="s">
        <v>76</v>
      </c>
      <c r="G60" s="183"/>
      <c r="H60" s="183"/>
      <c r="I60" s="183" t="s">
        <v>31</v>
      </c>
      <c r="J60" s="183" t="s">
        <v>0</v>
      </c>
    </row>
    <row r="61" spans="1:52" ht="36.75" customHeight="1" x14ac:dyDescent="0.2">
      <c r="A61" s="179"/>
      <c r="B61" s="184" t="s">
        <v>77</v>
      </c>
      <c r="C61" s="185" t="s">
        <v>78</v>
      </c>
      <c r="D61" s="186"/>
      <c r="E61" s="186"/>
      <c r="F61" s="192" t="s">
        <v>26</v>
      </c>
      <c r="G61" s="193"/>
      <c r="H61" s="193"/>
      <c r="I61" s="193">
        <f>'22-002.45 A01 Pol'!G8+'22-002.45 E01 Pol'!G8</f>
        <v>0</v>
      </c>
      <c r="J61" s="190" t="str">
        <f>IF(I72=0,"",I61/I72*100)</f>
        <v/>
      </c>
    </row>
    <row r="62" spans="1:52" ht="36.75" customHeight="1" x14ac:dyDescent="0.2">
      <c r="A62" s="179"/>
      <c r="B62" s="184" t="s">
        <v>79</v>
      </c>
      <c r="C62" s="185" t="s">
        <v>80</v>
      </c>
      <c r="D62" s="186"/>
      <c r="E62" s="186"/>
      <c r="F62" s="192" t="s">
        <v>26</v>
      </c>
      <c r="G62" s="193"/>
      <c r="H62" s="193"/>
      <c r="I62" s="193">
        <f>'22-002.45 A01 Pol'!G84</f>
        <v>0</v>
      </c>
      <c r="J62" s="190" t="str">
        <f>IF(I72=0,"",I62/I72*100)</f>
        <v/>
      </c>
    </row>
    <row r="63" spans="1:52" ht="36.75" customHeight="1" x14ac:dyDescent="0.2">
      <c r="A63" s="179"/>
      <c r="B63" s="184" t="s">
        <v>81</v>
      </c>
      <c r="C63" s="185" t="s">
        <v>82</v>
      </c>
      <c r="D63" s="186"/>
      <c r="E63" s="186"/>
      <c r="F63" s="192" t="s">
        <v>26</v>
      </c>
      <c r="G63" s="193"/>
      <c r="H63" s="193"/>
      <c r="I63" s="193">
        <f>'22-002.45 A01 Pol'!G107+'22-002.45 E01 Pol'!G146</f>
        <v>0</v>
      </c>
      <c r="J63" s="190" t="str">
        <f>IF(I72=0,"",I63/I72*100)</f>
        <v/>
      </c>
    </row>
    <row r="64" spans="1:52" ht="36.75" customHeight="1" x14ac:dyDescent="0.2">
      <c r="A64" s="179"/>
      <c r="B64" s="184" t="s">
        <v>83</v>
      </c>
      <c r="C64" s="185" t="s">
        <v>84</v>
      </c>
      <c r="D64" s="186"/>
      <c r="E64" s="186"/>
      <c r="F64" s="192" t="s">
        <v>26</v>
      </c>
      <c r="G64" s="193"/>
      <c r="H64" s="193"/>
      <c r="I64" s="193">
        <f>'22-002.45 A01 Pol'!G111+'22-002.45 E01 Pol'!G155</f>
        <v>0</v>
      </c>
      <c r="J64" s="190" t="str">
        <f>IF(I72=0,"",I64/I72*100)</f>
        <v/>
      </c>
    </row>
    <row r="65" spans="1:10" ht="36.75" customHeight="1" x14ac:dyDescent="0.2">
      <c r="A65" s="179"/>
      <c r="B65" s="184" t="s">
        <v>85</v>
      </c>
      <c r="C65" s="185" t="s">
        <v>86</v>
      </c>
      <c r="D65" s="186"/>
      <c r="E65" s="186"/>
      <c r="F65" s="192" t="s">
        <v>26</v>
      </c>
      <c r="G65" s="193"/>
      <c r="H65" s="193"/>
      <c r="I65" s="193">
        <f>'22-002.45 A01 Pol'!G122</f>
        <v>0</v>
      </c>
      <c r="J65" s="190" t="str">
        <f>IF(I72=0,"",I65/I72*100)</f>
        <v/>
      </c>
    </row>
    <row r="66" spans="1:10" ht="36.75" customHeight="1" x14ac:dyDescent="0.2">
      <c r="A66" s="179"/>
      <c r="B66" s="184" t="s">
        <v>87</v>
      </c>
      <c r="C66" s="185" t="s">
        <v>88</v>
      </c>
      <c r="D66" s="186"/>
      <c r="E66" s="186"/>
      <c r="F66" s="192" t="s">
        <v>26</v>
      </c>
      <c r="G66" s="193"/>
      <c r="H66" s="193"/>
      <c r="I66" s="193">
        <f>'22-002.45 A01 Pol'!G127+'22-002.45 E01 Pol'!G160</f>
        <v>0</v>
      </c>
      <c r="J66" s="190" t="str">
        <f>IF(I72=0,"",I66/I72*100)</f>
        <v/>
      </c>
    </row>
    <row r="67" spans="1:10" ht="36.75" customHeight="1" x14ac:dyDescent="0.2">
      <c r="A67" s="179"/>
      <c r="B67" s="184" t="s">
        <v>89</v>
      </c>
      <c r="C67" s="185" t="s">
        <v>29</v>
      </c>
      <c r="D67" s="186"/>
      <c r="E67" s="186"/>
      <c r="F67" s="192" t="s">
        <v>26</v>
      </c>
      <c r="G67" s="193"/>
      <c r="H67" s="193"/>
      <c r="I67" s="193">
        <f>'22-002.45 O01 Pol'!G8+'22-002.45 O01 Pol'!G16</f>
        <v>0</v>
      </c>
      <c r="J67" s="190" t="str">
        <f>IF(I72=0,"",I67/I72*100)</f>
        <v/>
      </c>
    </row>
    <row r="68" spans="1:10" ht="36.75" customHeight="1" x14ac:dyDescent="0.2">
      <c r="A68" s="179"/>
      <c r="B68" s="184" t="s">
        <v>90</v>
      </c>
      <c r="C68" s="185" t="s">
        <v>91</v>
      </c>
      <c r="D68" s="186"/>
      <c r="E68" s="186"/>
      <c r="F68" s="192" t="s">
        <v>28</v>
      </c>
      <c r="G68" s="193"/>
      <c r="H68" s="193"/>
      <c r="I68" s="193">
        <f>'22-002.45 E01 Pol'!G162</f>
        <v>0</v>
      </c>
      <c r="J68" s="190" t="str">
        <f>IF(I72=0,"",I68/I72*100)</f>
        <v/>
      </c>
    </row>
    <row r="69" spans="1:10" ht="36.75" customHeight="1" x14ac:dyDescent="0.2">
      <c r="A69" s="179"/>
      <c r="B69" s="184" t="s">
        <v>92</v>
      </c>
      <c r="C69" s="185" t="s">
        <v>93</v>
      </c>
      <c r="D69" s="186"/>
      <c r="E69" s="186"/>
      <c r="F69" s="192" t="s">
        <v>28</v>
      </c>
      <c r="G69" s="193"/>
      <c r="H69" s="193"/>
      <c r="I69" s="193">
        <f>'22-002.45 E01 Pol'!G181</f>
        <v>0</v>
      </c>
      <c r="J69" s="190" t="str">
        <f>IF(I72=0,"",I69/I72*100)</f>
        <v/>
      </c>
    </row>
    <row r="70" spans="1:10" ht="36.75" customHeight="1" x14ac:dyDescent="0.2">
      <c r="A70" s="179"/>
      <c r="B70" s="184" t="s">
        <v>94</v>
      </c>
      <c r="C70" s="185" t="s">
        <v>95</v>
      </c>
      <c r="D70" s="186"/>
      <c r="E70" s="186"/>
      <c r="F70" s="192" t="s">
        <v>96</v>
      </c>
      <c r="G70" s="193"/>
      <c r="H70" s="193"/>
      <c r="I70" s="193">
        <f>'22-002.45 A01 Pol'!G129+'22-002.45 E01 Pol'!G191</f>
        <v>0</v>
      </c>
      <c r="J70" s="190" t="str">
        <f>IF(I72=0,"",I70/I72*100)</f>
        <v/>
      </c>
    </row>
    <row r="71" spans="1:10" ht="36.75" customHeight="1" x14ac:dyDescent="0.2">
      <c r="A71" s="179"/>
      <c r="B71" s="184" t="s">
        <v>97</v>
      </c>
      <c r="C71" s="185" t="s">
        <v>30</v>
      </c>
      <c r="D71" s="186"/>
      <c r="E71" s="186"/>
      <c r="F71" s="192" t="s">
        <v>97</v>
      </c>
      <c r="G71" s="193"/>
      <c r="H71" s="193"/>
      <c r="I71" s="193">
        <f>'22-002.45 O01 Pol'!G12+'22-002.45 O01 Pol'!G19</f>
        <v>0</v>
      </c>
      <c r="J71" s="190" t="str">
        <f>IF(I72=0,"",I71/I72*100)</f>
        <v/>
      </c>
    </row>
    <row r="72" spans="1:10" ht="25.5" customHeight="1" x14ac:dyDescent="0.2">
      <c r="A72" s="180"/>
      <c r="B72" s="187" t="s">
        <v>1</v>
      </c>
      <c r="C72" s="188"/>
      <c r="D72" s="189"/>
      <c r="E72" s="189"/>
      <c r="F72" s="194"/>
      <c r="G72" s="195"/>
      <c r="H72" s="195"/>
      <c r="I72" s="195">
        <f>SUM(I61:I71)</f>
        <v>0</v>
      </c>
      <c r="J72" s="191">
        <f>SUM(J61:J71)</f>
        <v>0</v>
      </c>
    </row>
    <row r="73" spans="1:10" x14ac:dyDescent="0.2">
      <c r="F73" s="133"/>
      <c r="G73" s="133"/>
      <c r="H73" s="133"/>
      <c r="I73" s="133"/>
      <c r="J73" s="134"/>
    </row>
    <row r="74" spans="1:10" x14ac:dyDescent="0.2">
      <c r="F74" s="133"/>
      <c r="G74" s="133"/>
      <c r="H74" s="133"/>
      <c r="I74" s="133"/>
      <c r="J74" s="134"/>
    </row>
    <row r="75" spans="1:10" x14ac:dyDescent="0.2">
      <c r="F75" s="133"/>
      <c r="G75" s="133"/>
      <c r="H75" s="133"/>
      <c r="I75" s="133"/>
      <c r="J75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70:E70"/>
    <mergeCell ref="C71:E71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49FC1-D7AC-451C-9BD8-7B52FE529D8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98</v>
      </c>
    </row>
    <row r="2" spans="1:60" ht="24.95" customHeight="1" x14ac:dyDescent="0.2">
      <c r="A2" s="198" t="s">
        <v>8</v>
      </c>
      <c r="B2" s="48" t="s">
        <v>43</v>
      </c>
      <c r="C2" s="201" t="s">
        <v>44</v>
      </c>
      <c r="D2" s="199"/>
      <c r="E2" s="199"/>
      <c r="F2" s="199"/>
      <c r="G2" s="200"/>
      <c r="AG2" t="s">
        <v>99</v>
      </c>
    </row>
    <row r="3" spans="1:60" ht="24.95" customHeight="1" x14ac:dyDescent="0.2">
      <c r="A3" s="198" t="s">
        <v>9</v>
      </c>
      <c r="B3" s="48" t="s">
        <v>58</v>
      </c>
      <c r="C3" s="201" t="s">
        <v>59</v>
      </c>
      <c r="D3" s="199"/>
      <c r="E3" s="199"/>
      <c r="F3" s="199"/>
      <c r="G3" s="200"/>
      <c r="AC3" s="177" t="s">
        <v>99</v>
      </c>
      <c r="AG3" t="s">
        <v>100</v>
      </c>
    </row>
    <row r="4" spans="1:60" ht="24.95" customHeight="1" x14ac:dyDescent="0.2">
      <c r="A4" s="202" t="s">
        <v>10</v>
      </c>
      <c r="B4" s="203" t="s">
        <v>60</v>
      </c>
      <c r="C4" s="204" t="s">
        <v>61</v>
      </c>
      <c r="D4" s="205"/>
      <c r="E4" s="205"/>
      <c r="F4" s="205"/>
      <c r="G4" s="206"/>
      <c r="AG4" t="s">
        <v>101</v>
      </c>
    </row>
    <row r="5" spans="1:60" x14ac:dyDescent="0.2">
      <c r="D5" s="10"/>
    </row>
    <row r="6" spans="1:60" ht="38.25" x14ac:dyDescent="0.2">
      <c r="A6" s="208" t="s">
        <v>102</v>
      </c>
      <c r="B6" s="210" t="s">
        <v>103</v>
      </c>
      <c r="C6" s="210" t="s">
        <v>104</v>
      </c>
      <c r="D6" s="209" t="s">
        <v>105</v>
      </c>
      <c r="E6" s="208" t="s">
        <v>106</v>
      </c>
      <c r="F6" s="207" t="s">
        <v>107</v>
      </c>
      <c r="G6" s="208" t="s">
        <v>31</v>
      </c>
      <c r="H6" s="211" t="s">
        <v>32</v>
      </c>
      <c r="I6" s="211" t="s">
        <v>108</v>
      </c>
      <c r="J6" s="211" t="s">
        <v>33</v>
      </c>
      <c r="K6" s="211" t="s">
        <v>109</v>
      </c>
      <c r="L6" s="211" t="s">
        <v>110</v>
      </c>
      <c r="M6" s="211" t="s">
        <v>111</v>
      </c>
      <c r="N6" s="211" t="s">
        <v>112</v>
      </c>
      <c r="O6" s="211" t="s">
        <v>113</v>
      </c>
      <c r="P6" s="211" t="s">
        <v>114</v>
      </c>
      <c r="Q6" s="211" t="s">
        <v>115</v>
      </c>
      <c r="R6" s="211" t="s">
        <v>116</v>
      </c>
      <c r="S6" s="211" t="s">
        <v>117</v>
      </c>
      <c r="T6" s="211" t="s">
        <v>118</v>
      </c>
      <c r="U6" s="211" t="s">
        <v>119</v>
      </c>
      <c r="V6" s="211" t="s">
        <v>120</v>
      </c>
      <c r="W6" s="211" t="s">
        <v>121</v>
      </c>
      <c r="X6" s="211" t="s">
        <v>122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43" t="s">
        <v>123</v>
      </c>
      <c r="B8" s="244" t="s">
        <v>77</v>
      </c>
      <c r="C8" s="266" t="s">
        <v>78</v>
      </c>
      <c r="D8" s="245"/>
      <c r="E8" s="246"/>
      <c r="F8" s="247"/>
      <c r="G8" s="247">
        <f>SUMIF(AG9:AG83,"&lt;&gt;NOR",G9:G83)</f>
        <v>0</v>
      </c>
      <c r="H8" s="247"/>
      <c r="I8" s="247">
        <f>SUM(I9:I83)</f>
        <v>0</v>
      </c>
      <c r="J8" s="247"/>
      <c r="K8" s="247">
        <f>SUM(K9:K83)</f>
        <v>0</v>
      </c>
      <c r="L8" s="247"/>
      <c r="M8" s="247">
        <f>SUM(M9:M83)</f>
        <v>0</v>
      </c>
      <c r="N8" s="247"/>
      <c r="O8" s="247">
        <f>SUM(O9:O83)</f>
        <v>0.06</v>
      </c>
      <c r="P8" s="247"/>
      <c r="Q8" s="247">
        <f>SUM(Q9:Q83)</f>
        <v>0.47000000000000003</v>
      </c>
      <c r="R8" s="247"/>
      <c r="S8" s="247"/>
      <c r="T8" s="248"/>
      <c r="U8" s="242"/>
      <c r="V8" s="242">
        <f>SUM(V9:V83)</f>
        <v>2.66</v>
      </c>
      <c r="W8" s="242"/>
      <c r="X8" s="242"/>
      <c r="AG8" t="s">
        <v>124</v>
      </c>
    </row>
    <row r="9" spans="1:60" outlineLevel="1" x14ac:dyDescent="0.2">
      <c r="A9" s="249">
        <v>1</v>
      </c>
      <c r="B9" s="250" t="s">
        <v>125</v>
      </c>
      <c r="C9" s="267" t="s">
        <v>126</v>
      </c>
      <c r="D9" s="251" t="s">
        <v>127</v>
      </c>
      <c r="E9" s="252">
        <v>0.27400000000000002</v>
      </c>
      <c r="F9" s="253"/>
      <c r="G9" s="254">
        <f>ROUND(E9*F9,2)</f>
        <v>0</v>
      </c>
      <c r="H9" s="253"/>
      <c r="I9" s="254">
        <f>ROUND(E9*H9,2)</f>
        <v>0</v>
      </c>
      <c r="J9" s="253"/>
      <c r="K9" s="254">
        <f>ROUND(E9*J9,2)</f>
        <v>0</v>
      </c>
      <c r="L9" s="254">
        <v>21</v>
      </c>
      <c r="M9" s="254">
        <f>G9*(1+L9/100)</f>
        <v>0</v>
      </c>
      <c r="N9" s="254">
        <v>0</v>
      </c>
      <c r="O9" s="254">
        <f>ROUND(E9*N9,2)</f>
        <v>0</v>
      </c>
      <c r="P9" s="254">
        <v>0</v>
      </c>
      <c r="Q9" s="254">
        <f>ROUND(E9*P9,2)</f>
        <v>0</v>
      </c>
      <c r="R9" s="254"/>
      <c r="S9" s="254" t="s">
        <v>128</v>
      </c>
      <c r="T9" s="255" t="s">
        <v>128</v>
      </c>
      <c r="U9" s="231">
        <v>4.6550000000000002</v>
      </c>
      <c r="V9" s="231">
        <f>ROUND(E9*U9,2)</f>
        <v>1.28</v>
      </c>
      <c r="W9" s="231"/>
      <c r="X9" s="231" t="s">
        <v>129</v>
      </c>
      <c r="Y9" s="212"/>
      <c r="Z9" s="212"/>
      <c r="AA9" s="212"/>
      <c r="AB9" s="212"/>
      <c r="AC9" s="212"/>
      <c r="AD9" s="212"/>
      <c r="AE9" s="212"/>
      <c r="AF9" s="212"/>
      <c r="AG9" s="212" t="s">
        <v>130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29"/>
      <c r="B10" s="230"/>
      <c r="C10" s="268" t="s">
        <v>131</v>
      </c>
      <c r="D10" s="232"/>
      <c r="E10" s="233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2"/>
      <c r="Z10" s="212"/>
      <c r="AA10" s="212"/>
      <c r="AB10" s="212"/>
      <c r="AC10" s="212"/>
      <c r="AD10" s="212"/>
      <c r="AE10" s="212"/>
      <c r="AF10" s="212"/>
      <c r="AG10" s="212" t="s">
        <v>132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29"/>
      <c r="B11" s="230"/>
      <c r="C11" s="268" t="s">
        <v>133</v>
      </c>
      <c r="D11" s="232"/>
      <c r="E11" s="233">
        <v>0.14399999999999999</v>
      </c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12"/>
      <c r="Z11" s="212"/>
      <c r="AA11" s="212"/>
      <c r="AB11" s="212"/>
      <c r="AC11" s="212"/>
      <c r="AD11" s="212"/>
      <c r="AE11" s="212"/>
      <c r="AF11" s="212"/>
      <c r="AG11" s="212" t="s">
        <v>132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29"/>
      <c r="B12" s="230"/>
      <c r="C12" s="268" t="s">
        <v>134</v>
      </c>
      <c r="D12" s="232"/>
      <c r="E12" s="233">
        <v>0.03</v>
      </c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12"/>
      <c r="Z12" s="212"/>
      <c r="AA12" s="212"/>
      <c r="AB12" s="212"/>
      <c r="AC12" s="212"/>
      <c r="AD12" s="212"/>
      <c r="AE12" s="212"/>
      <c r="AF12" s="212"/>
      <c r="AG12" s="212" t="s">
        <v>132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29"/>
      <c r="B13" s="230"/>
      <c r="C13" s="269" t="s">
        <v>135</v>
      </c>
      <c r="D13" s="234"/>
      <c r="E13" s="235">
        <v>0.17399999999999999</v>
      </c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12"/>
      <c r="Z13" s="212"/>
      <c r="AA13" s="212"/>
      <c r="AB13" s="212"/>
      <c r="AC13" s="212"/>
      <c r="AD13" s="212"/>
      <c r="AE13" s="212"/>
      <c r="AF13" s="212"/>
      <c r="AG13" s="212" t="s">
        <v>132</v>
      </c>
      <c r="AH13" s="212">
        <v>1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29"/>
      <c r="B14" s="230"/>
      <c r="C14" s="268" t="s">
        <v>136</v>
      </c>
      <c r="D14" s="232"/>
      <c r="E14" s="233">
        <v>0.1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12"/>
      <c r="Z14" s="212"/>
      <c r="AA14" s="212"/>
      <c r="AB14" s="212"/>
      <c r="AC14" s="212"/>
      <c r="AD14" s="212"/>
      <c r="AE14" s="212"/>
      <c r="AF14" s="212"/>
      <c r="AG14" s="212" t="s">
        <v>132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29"/>
      <c r="B15" s="230"/>
      <c r="C15" s="269" t="s">
        <v>135</v>
      </c>
      <c r="D15" s="234"/>
      <c r="E15" s="235">
        <v>0.1</v>
      </c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12"/>
      <c r="Z15" s="212"/>
      <c r="AA15" s="212"/>
      <c r="AB15" s="212"/>
      <c r="AC15" s="212"/>
      <c r="AD15" s="212"/>
      <c r="AE15" s="212"/>
      <c r="AF15" s="212"/>
      <c r="AG15" s="212" t="s">
        <v>132</v>
      </c>
      <c r="AH15" s="212">
        <v>1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49">
        <v>2</v>
      </c>
      <c r="B16" s="250" t="s">
        <v>137</v>
      </c>
      <c r="C16" s="267" t="s">
        <v>138</v>
      </c>
      <c r="D16" s="251" t="s">
        <v>127</v>
      </c>
      <c r="E16" s="252">
        <v>0.27400000000000002</v>
      </c>
      <c r="F16" s="253"/>
      <c r="G16" s="254">
        <f>ROUND(E16*F16,2)</f>
        <v>0</v>
      </c>
      <c r="H16" s="253"/>
      <c r="I16" s="254">
        <f>ROUND(E16*H16,2)</f>
        <v>0</v>
      </c>
      <c r="J16" s="253"/>
      <c r="K16" s="254">
        <f>ROUND(E16*J16,2)</f>
        <v>0</v>
      </c>
      <c r="L16" s="254">
        <v>21</v>
      </c>
      <c r="M16" s="254">
        <f>G16*(1+L16/100)</f>
        <v>0</v>
      </c>
      <c r="N16" s="254">
        <v>0</v>
      </c>
      <c r="O16" s="254">
        <f>ROUND(E16*N16,2)</f>
        <v>0</v>
      </c>
      <c r="P16" s="254">
        <v>0</v>
      </c>
      <c r="Q16" s="254">
        <f>ROUND(E16*P16,2)</f>
        <v>0</v>
      </c>
      <c r="R16" s="254"/>
      <c r="S16" s="254" t="s">
        <v>128</v>
      </c>
      <c r="T16" s="255" t="s">
        <v>128</v>
      </c>
      <c r="U16" s="231">
        <v>0.66800000000000004</v>
      </c>
      <c r="V16" s="231">
        <f>ROUND(E16*U16,2)</f>
        <v>0.18</v>
      </c>
      <c r="W16" s="231"/>
      <c r="X16" s="231" t="s">
        <v>129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139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29"/>
      <c r="B17" s="230"/>
      <c r="C17" s="268" t="s">
        <v>140</v>
      </c>
      <c r="D17" s="232"/>
      <c r="E17" s="233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12"/>
      <c r="Z17" s="212"/>
      <c r="AA17" s="212"/>
      <c r="AB17" s="212"/>
      <c r="AC17" s="212"/>
      <c r="AD17" s="212"/>
      <c r="AE17" s="212"/>
      <c r="AF17" s="212"/>
      <c r="AG17" s="212" t="s">
        <v>132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29"/>
      <c r="B18" s="230"/>
      <c r="C18" s="268" t="s">
        <v>141</v>
      </c>
      <c r="D18" s="232"/>
      <c r="E18" s="233">
        <v>0.27400000000000002</v>
      </c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12"/>
      <c r="Z18" s="212"/>
      <c r="AA18" s="212"/>
      <c r="AB18" s="212"/>
      <c r="AC18" s="212"/>
      <c r="AD18" s="212"/>
      <c r="AE18" s="212"/>
      <c r="AF18" s="212"/>
      <c r="AG18" s="212" t="s">
        <v>132</v>
      </c>
      <c r="AH18" s="212">
        <v>5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29"/>
      <c r="B19" s="230"/>
      <c r="C19" s="269" t="s">
        <v>135</v>
      </c>
      <c r="D19" s="234"/>
      <c r="E19" s="235">
        <v>0.27400000000000002</v>
      </c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12"/>
      <c r="Z19" s="212"/>
      <c r="AA19" s="212"/>
      <c r="AB19" s="212"/>
      <c r="AC19" s="212"/>
      <c r="AD19" s="212"/>
      <c r="AE19" s="212"/>
      <c r="AF19" s="212"/>
      <c r="AG19" s="212" t="s">
        <v>132</v>
      </c>
      <c r="AH19" s="212">
        <v>1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49">
        <v>3</v>
      </c>
      <c r="B20" s="250" t="s">
        <v>142</v>
      </c>
      <c r="C20" s="267" t="s">
        <v>143</v>
      </c>
      <c r="D20" s="251" t="s">
        <v>127</v>
      </c>
      <c r="E20" s="252">
        <v>0.27400000000000002</v>
      </c>
      <c r="F20" s="253"/>
      <c r="G20" s="254">
        <f>ROUND(E20*F20,2)</f>
        <v>0</v>
      </c>
      <c r="H20" s="253"/>
      <c r="I20" s="254">
        <f>ROUND(E20*H20,2)</f>
        <v>0</v>
      </c>
      <c r="J20" s="253"/>
      <c r="K20" s="254">
        <f>ROUND(E20*J20,2)</f>
        <v>0</v>
      </c>
      <c r="L20" s="254">
        <v>21</v>
      </c>
      <c r="M20" s="254">
        <f>G20*(1+L20/100)</f>
        <v>0</v>
      </c>
      <c r="N20" s="254">
        <v>0</v>
      </c>
      <c r="O20" s="254">
        <f>ROUND(E20*N20,2)</f>
        <v>0</v>
      </c>
      <c r="P20" s="254">
        <v>0</v>
      </c>
      <c r="Q20" s="254">
        <f>ROUND(E20*P20,2)</f>
        <v>0</v>
      </c>
      <c r="R20" s="254"/>
      <c r="S20" s="254" t="s">
        <v>128</v>
      </c>
      <c r="T20" s="255" t="s">
        <v>128</v>
      </c>
      <c r="U20" s="231">
        <v>0.59099999999999997</v>
      </c>
      <c r="V20" s="231">
        <f>ROUND(E20*U20,2)</f>
        <v>0.16</v>
      </c>
      <c r="W20" s="231"/>
      <c r="X20" s="231" t="s">
        <v>129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139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29"/>
      <c r="B21" s="230"/>
      <c r="C21" s="268" t="s">
        <v>140</v>
      </c>
      <c r="D21" s="232"/>
      <c r="E21" s="233"/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12"/>
      <c r="Z21" s="212"/>
      <c r="AA21" s="212"/>
      <c r="AB21" s="212"/>
      <c r="AC21" s="212"/>
      <c r="AD21" s="212"/>
      <c r="AE21" s="212"/>
      <c r="AF21" s="212"/>
      <c r="AG21" s="212" t="s">
        <v>132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29"/>
      <c r="B22" s="230"/>
      <c r="C22" s="268" t="s">
        <v>141</v>
      </c>
      <c r="D22" s="232"/>
      <c r="E22" s="233">
        <v>0.27400000000000002</v>
      </c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1"/>
      <c r="U22" s="231"/>
      <c r="V22" s="231"/>
      <c r="W22" s="231"/>
      <c r="X22" s="231"/>
      <c r="Y22" s="212"/>
      <c r="Z22" s="212"/>
      <c r="AA22" s="212"/>
      <c r="AB22" s="212"/>
      <c r="AC22" s="212"/>
      <c r="AD22" s="212"/>
      <c r="AE22" s="212"/>
      <c r="AF22" s="212"/>
      <c r="AG22" s="212" t="s">
        <v>132</v>
      </c>
      <c r="AH22" s="212">
        <v>5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29"/>
      <c r="B23" s="230"/>
      <c r="C23" s="269" t="s">
        <v>135</v>
      </c>
      <c r="D23" s="234"/>
      <c r="E23" s="235">
        <v>0.27400000000000002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12"/>
      <c r="Z23" s="212"/>
      <c r="AA23" s="212"/>
      <c r="AB23" s="212"/>
      <c r="AC23" s="212"/>
      <c r="AD23" s="212"/>
      <c r="AE23" s="212"/>
      <c r="AF23" s="212"/>
      <c r="AG23" s="212" t="s">
        <v>132</v>
      </c>
      <c r="AH23" s="212">
        <v>1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49">
        <v>4</v>
      </c>
      <c r="B24" s="250" t="s">
        <v>144</v>
      </c>
      <c r="C24" s="267" t="s">
        <v>145</v>
      </c>
      <c r="D24" s="251" t="s">
        <v>127</v>
      </c>
      <c r="E24" s="252">
        <v>0.27400000000000002</v>
      </c>
      <c r="F24" s="253"/>
      <c r="G24" s="254">
        <f>ROUND(E24*F24,2)</f>
        <v>0</v>
      </c>
      <c r="H24" s="253"/>
      <c r="I24" s="254">
        <f>ROUND(E24*H24,2)</f>
        <v>0</v>
      </c>
      <c r="J24" s="253"/>
      <c r="K24" s="254">
        <f>ROUND(E24*J24,2)</f>
        <v>0</v>
      </c>
      <c r="L24" s="254">
        <v>21</v>
      </c>
      <c r="M24" s="254">
        <f>G24*(1+L24/100)</f>
        <v>0</v>
      </c>
      <c r="N24" s="254">
        <v>0</v>
      </c>
      <c r="O24" s="254">
        <f>ROUND(E24*N24,2)</f>
        <v>0</v>
      </c>
      <c r="P24" s="254">
        <v>0</v>
      </c>
      <c r="Q24" s="254">
        <f>ROUND(E24*P24,2)</f>
        <v>0</v>
      </c>
      <c r="R24" s="254"/>
      <c r="S24" s="254" t="s">
        <v>128</v>
      </c>
      <c r="T24" s="255" t="s">
        <v>128</v>
      </c>
      <c r="U24" s="231">
        <v>0.65200000000000002</v>
      </c>
      <c r="V24" s="231">
        <f>ROUND(E24*U24,2)</f>
        <v>0.18</v>
      </c>
      <c r="W24" s="231"/>
      <c r="X24" s="231" t="s">
        <v>129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139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29"/>
      <c r="B25" s="230"/>
      <c r="C25" s="268" t="s">
        <v>140</v>
      </c>
      <c r="D25" s="232"/>
      <c r="E25" s="233"/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  <c r="W25" s="231"/>
      <c r="X25" s="231"/>
      <c r="Y25" s="212"/>
      <c r="Z25" s="212"/>
      <c r="AA25" s="212"/>
      <c r="AB25" s="212"/>
      <c r="AC25" s="212"/>
      <c r="AD25" s="212"/>
      <c r="AE25" s="212"/>
      <c r="AF25" s="212"/>
      <c r="AG25" s="212" t="s">
        <v>132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29"/>
      <c r="B26" s="230"/>
      <c r="C26" s="268" t="s">
        <v>141</v>
      </c>
      <c r="D26" s="232"/>
      <c r="E26" s="233">
        <v>0.27400000000000002</v>
      </c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12"/>
      <c r="Z26" s="212"/>
      <c r="AA26" s="212"/>
      <c r="AB26" s="212"/>
      <c r="AC26" s="212"/>
      <c r="AD26" s="212"/>
      <c r="AE26" s="212"/>
      <c r="AF26" s="212"/>
      <c r="AG26" s="212" t="s">
        <v>132</v>
      </c>
      <c r="AH26" s="212">
        <v>5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29"/>
      <c r="B27" s="230"/>
      <c r="C27" s="269" t="s">
        <v>135</v>
      </c>
      <c r="D27" s="234"/>
      <c r="E27" s="235">
        <v>0.27400000000000002</v>
      </c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12"/>
      <c r="Z27" s="212"/>
      <c r="AA27" s="212"/>
      <c r="AB27" s="212"/>
      <c r="AC27" s="212"/>
      <c r="AD27" s="212"/>
      <c r="AE27" s="212"/>
      <c r="AF27" s="212"/>
      <c r="AG27" s="212" t="s">
        <v>132</v>
      </c>
      <c r="AH27" s="212">
        <v>1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49">
        <v>5</v>
      </c>
      <c r="B28" s="250" t="s">
        <v>146</v>
      </c>
      <c r="C28" s="267" t="s">
        <v>147</v>
      </c>
      <c r="D28" s="251" t="s">
        <v>127</v>
      </c>
      <c r="E28" s="252">
        <v>0.27400000000000002</v>
      </c>
      <c r="F28" s="253"/>
      <c r="G28" s="254">
        <f>ROUND(E28*F28,2)</f>
        <v>0</v>
      </c>
      <c r="H28" s="253"/>
      <c r="I28" s="254">
        <f>ROUND(E28*H28,2)</f>
        <v>0</v>
      </c>
      <c r="J28" s="253"/>
      <c r="K28" s="254">
        <f>ROUND(E28*J28,2)</f>
        <v>0</v>
      </c>
      <c r="L28" s="254">
        <v>21</v>
      </c>
      <c r="M28" s="254">
        <f>G28*(1+L28/100)</f>
        <v>0</v>
      </c>
      <c r="N28" s="254">
        <v>0</v>
      </c>
      <c r="O28" s="254">
        <f>ROUND(E28*N28,2)</f>
        <v>0</v>
      </c>
      <c r="P28" s="254">
        <v>0</v>
      </c>
      <c r="Q28" s="254">
        <f>ROUND(E28*P28,2)</f>
        <v>0</v>
      </c>
      <c r="R28" s="254"/>
      <c r="S28" s="254" t="s">
        <v>128</v>
      </c>
      <c r="T28" s="255" t="s">
        <v>128</v>
      </c>
      <c r="U28" s="231">
        <v>3.1E-2</v>
      </c>
      <c r="V28" s="231">
        <f>ROUND(E28*U28,2)</f>
        <v>0.01</v>
      </c>
      <c r="W28" s="231"/>
      <c r="X28" s="231" t="s">
        <v>129</v>
      </c>
      <c r="Y28" s="212"/>
      <c r="Z28" s="212"/>
      <c r="AA28" s="212"/>
      <c r="AB28" s="212"/>
      <c r="AC28" s="212"/>
      <c r="AD28" s="212"/>
      <c r="AE28" s="212"/>
      <c r="AF28" s="212"/>
      <c r="AG28" s="212" t="s">
        <v>139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29"/>
      <c r="B29" s="230"/>
      <c r="C29" s="270" t="s">
        <v>148</v>
      </c>
      <c r="D29" s="257"/>
      <c r="E29" s="257"/>
      <c r="F29" s="257"/>
      <c r="G29" s="257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12"/>
      <c r="Z29" s="212"/>
      <c r="AA29" s="212"/>
      <c r="AB29" s="212"/>
      <c r="AC29" s="212"/>
      <c r="AD29" s="212"/>
      <c r="AE29" s="212"/>
      <c r="AF29" s="212"/>
      <c r="AG29" s="212" t="s">
        <v>149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56" t="str">
        <f>C29</f>
        <v>Uložení sypaniny do násypů nebo na skládku s rozprostřením sypaniny ve vrstvách a s hrubým urovnáním.</v>
      </c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29"/>
      <c r="B30" s="230"/>
      <c r="C30" s="268" t="s">
        <v>140</v>
      </c>
      <c r="D30" s="232"/>
      <c r="E30" s="233"/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1"/>
      <c r="U30" s="231"/>
      <c r="V30" s="231"/>
      <c r="W30" s="231"/>
      <c r="X30" s="231"/>
      <c r="Y30" s="212"/>
      <c r="Z30" s="212"/>
      <c r="AA30" s="212"/>
      <c r="AB30" s="212"/>
      <c r="AC30" s="212"/>
      <c r="AD30" s="212"/>
      <c r="AE30" s="212"/>
      <c r="AF30" s="212"/>
      <c r="AG30" s="212" t="s">
        <v>132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29"/>
      <c r="B31" s="230"/>
      <c r="C31" s="268" t="s">
        <v>141</v>
      </c>
      <c r="D31" s="232"/>
      <c r="E31" s="233">
        <v>0.27400000000000002</v>
      </c>
      <c r="F31" s="231"/>
      <c r="G31" s="231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12"/>
      <c r="Z31" s="212"/>
      <c r="AA31" s="212"/>
      <c r="AB31" s="212"/>
      <c r="AC31" s="212"/>
      <c r="AD31" s="212"/>
      <c r="AE31" s="212"/>
      <c r="AF31" s="212"/>
      <c r="AG31" s="212" t="s">
        <v>132</v>
      </c>
      <c r="AH31" s="212">
        <v>5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29"/>
      <c r="B32" s="230"/>
      <c r="C32" s="269" t="s">
        <v>135</v>
      </c>
      <c r="D32" s="234"/>
      <c r="E32" s="235">
        <v>0.27400000000000002</v>
      </c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12"/>
      <c r="Z32" s="212"/>
      <c r="AA32" s="212"/>
      <c r="AB32" s="212"/>
      <c r="AC32" s="212"/>
      <c r="AD32" s="212"/>
      <c r="AE32" s="212"/>
      <c r="AF32" s="212"/>
      <c r="AG32" s="212" t="s">
        <v>132</v>
      </c>
      <c r="AH32" s="212">
        <v>1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2.5" outlineLevel="1" x14ac:dyDescent="0.2">
      <c r="A33" s="249">
        <v>6</v>
      </c>
      <c r="B33" s="250" t="s">
        <v>150</v>
      </c>
      <c r="C33" s="267" t="s">
        <v>151</v>
      </c>
      <c r="D33" s="251" t="s">
        <v>127</v>
      </c>
      <c r="E33" s="252">
        <v>0.27400000000000002</v>
      </c>
      <c r="F33" s="253"/>
      <c r="G33" s="254">
        <f>ROUND(E33*F33,2)</f>
        <v>0</v>
      </c>
      <c r="H33" s="253"/>
      <c r="I33" s="254">
        <f>ROUND(E33*H33,2)</f>
        <v>0</v>
      </c>
      <c r="J33" s="253"/>
      <c r="K33" s="254">
        <f>ROUND(E33*J33,2)</f>
        <v>0</v>
      </c>
      <c r="L33" s="254">
        <v>21</v>
      </c>
      <c r="M33" s="254">
        <f>G33*(1+L33/100)</f>
        <v>0</v>
      </c>
      <c r="N33" s="254">
        <v>0</v>
      </c>
      <c r="O33" s="254">
        <f>ROUND(E33*N33,2)</f>
        <v>0</v>
      </c>
      <c r="P33" s="254">
        <v>0</v>
      </c>
      <c r="Q33" s="254">
        <f>ROUND(E33*P33,2)</f>
        <v>0</v>
      </c>
      <c r="R33" s="254"/>
      <c r="S33" s="254" t="s">
        <v>128</v>
      </c>
      <c r="T33" s="255" t="s">
        <v>128</v>
      </c>
      <c r="U33" s="231">
        <v>1.0999999999999999E-2</v>
      </c>
      <c r="V33" s="231">
        <f>ROUND(E33*U33,2)</f>
        <v>0</v>
      </c>
      <c r="W33" s="231"/>
      <c r="X33" s="231" t="s">
        <v>129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139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29"/>
      <c r="B34" s="230"/>
      <c r="C34" s="268" t="s">
        <v>140</v>
      </c>
      <c r="D34" s="232"/>
      <c r="E34" s="233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12"/>
      <c r="Z34" s="212"/>
      <c r="AA34" s="212"/>
      <c r="AB34" s="212"/>
      <c r="AC34" s="212"/>
      <c r="AD34" s="212"/>
      <c r="AE34" s="212"/>
      <c r="AF34" s="212"/>
      <c r="AG34" s="212" t="s">
        <v>132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29"/>
      <c r="B35" s="230"/>
      <c r="C35" s="268" t="s">
        <v>141</v>
      </c>
      <c r="D35" s="232"/>
      <c r="E35" s="233">
        <v>0.27400000000000002</v>
      </c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12"/>
      <c r="Z35" s="212"/>
      <c r="AA35" s="212"/>
      <c r="AB35" s="212"/>
      <c r="AC35" s="212"/>
      <c r="AD35" s="212"/>
      <c r="AE35" s="212"/>
      <c r="AF35" s="212"/>
      <c r="AG35" s="212" t="s">
        <v>132</v>
      </c>
      <c r="AH35" s="212">
        <v>5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29"/>
      <c r="B36" s="230"/>
      <c r="C36" s="269" t="s">
        <v>135</v>
      </c>
      <c r="D36" s="234"/>
      <c r="E36" s="235">
        <v>0.27400000000000002</v>
      </c>
      <c r="F36" s="231"/>
      <c r="G36" s="231"/>
      <c r="H36" s="231"/>
      <c r="I36" s="231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  <c r="W36" s="231"/>
      <c r="X36" s="231"/>
      <c r="Y36" s="212"/>
      <c r="Z36" s="212"/>
      <c r="AA36" s="212"/>
      <c r="AB36" s="212"/>
      <c r="AC36" s="212"/>
      <c r="AD36" s="212"/>
      <c r="AE36" s="212"/>
      <c r="AF36" s="212"/>
      <c r="AG36" s="212" t="s">
        <v>132</v>
      </c>
      <c r="AH36" s="212">
        <v>1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49">
        <v>7</v>
      </c>
      <c r="B37" s="250" t="s">
        <v>152</v>
      </c>
      <c r="C37" s="267" t="s">
        <v>153</v>
      </c>
      <c r="D37" s="251" t="s">
        <v>127</v>
      </c>
      <c r="E37" s="252">
        <v>2.74</v>
      </c>
      <c r="F37" s="253"/>
      <c r="G37" s="254">
        <f>ROUND(E37*F37,2)</f>
        <v>0</v>
      </c>
      <c r="H37" s="253"/>
      <c r="I37" s="254">
        <f>ROUND(E37*H37,2)</f>
        <v>0</v>
      </c>
      <c r="J37" s="253"/>
      <c r="K37" s="254">
        <f>ROUND(E37*J37,2)</f>
        <v>0</v>
      </c>
      <c r="L37" s="254">
        <v>21</v>
      </c>
      <c r="M37" s="254">
        <f>G37*(1+L37/100)</f>
        <v>0</v>
      </c>
      <c r="N37" s="254">
        <v>0</v>
      </c>
      <c r="O37" s="254">
        <f>ROUND(E37*N37,2)</f>
        <v>0</v>
      </c>
      <c r="P37" s="254">
        <v>0</v>
      </c>
      <c r="Q37" s="254">
        <f>ROUND(E37*P37,2)</f>
        <v>0</v>
      </c>
      <c r="R37" s="254"/>
      <c r="S37" s="254" t="s">
        <v>128</v>
      </c>
      <c r="T37" s="255" t="s">
        <v>128</v>
      </c>
      <c r="U37" s="231">
        <v>0</v>
      </c>
      <c r="V37" s="231">
        <f>ROUND(E37*U37,2)</f>
        <v>0</v>
      </c>
      <c r="W37" s="231"/>
      <c r="X37" s="231" t="s">
        <v>129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139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29"/>
      <c r="B38" s="230"/>
      <c r="C38" s="268" t="s">
        <v>154</v>
      </c>
      <c r="D38" s="232"/>
      <c r="E38" s="233"/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12"/>
      <c r="Z38" s="212"/>
      <c r="AA38" s="212"/>
      <c r="AB38" s="212"/>
      <c r="AC38" s="212"/>
      <c r="AD38" s="212"/>
      <c r="AE38" s="212"/>
      <c r="AF38" s="212"/>
      <c r="AG38" s="212" t="s">
        <v>132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29"/>
      <c r="B39" s="230"/>
      <c r="C39" s="268" t="s">
        <v>155</v>
      </c>
      <c r="D39" s="232"/>
      <c r="E39" s="233">
        <v>0.27400000000000002</v>
      </c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12"/>
      <c r="Z39" s="212"/>
      <c r="AA39" s="212"/>
      <c r="AB39" s="212"/>
      <c r="AC39" s="212"/>
      <c r="AD39" s="212"/>
      <c r="AE39" s="212"/>
      <c r="AF39" s="212"/>
      <c r="AG39" s="212" t="s">
        <v>132</v>
      </c>
      <c r="AH39" s="212">
        <v>5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29"/>
      <c r="B40" s="230"/>
      <c r="C40" s="269" t="s">
        <v>135</v>
      </c>
      <c r="D40" s="234"/>
      <c r="E40" s="235">
        <v>0.27400000000000002</v>
      </c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Y40" s="212"/>
      <c r="Z40" s="212"/>
      <c r="AA40" s="212"/>
      <c r="AB40" s="212"/>
      <c r="AC40" s="212"/>
      <c r="AD40" s="212"/>
      <c r="AE40" s="212"/>
      <c r="AF40" s="212"/>
      <c r="AG40" s="212" t="s">
        <v>132</v>
      </c>
      <c r="AH40" s="212">
        <v>1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29"/>
      <c r="B41" s="230"/>
      <c r="C41" s="271" t="s">
        <v>156</v>
      </c>
      <c r="D41" s="236"/>
      <c r="E41" s="237">
        <v>2.4660000000000002</v>
      </c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12"/>
      <c r="Z41" s="212"/>
      <c r="AA41" s="212"/>
      <c r="AB41" s="212"/>
      <c r="AC41" s="212"/>
      <c r="AD41" s="212"/>
      <c r="AE41" s="212"/>
      <c r="AF41" s="212"/>
      <c r="AG41" s="212" t="s">
        <v>132</v>
      </c>
      <c r="AH41" s="212">
        <v>4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49">
        <v>8</v>
      </c>
      <c r="B42" s="250" t="s">
        <v>157</v>
      </c>
      <c r="C42" s="267" t="s">
        <v>158</v>
      </c>
      <c r="D42" s="251" t="s">
        <v>127</v>
      </c>
      <c r="E42" s="252">
        <v>0.27400000000000002</v>
      </c>
      <c r="F42" s="253"/>
      <c r="G42" s="254">
        <f>ROUND(E42*F42,2)</f>
        <v>0</v>
      </c>
      <c r="H42" s="253"/>
      <c r="I42" s="254">
        <f>ROUND(E42*H42,2)</f>
        <v>0</v>
      </c>
      <c r="J42" s="253"/>
      <c r="K42" s="254">
        <f>ROUND(E42*J42,2)</f>
        <v>0</v>
      </c>
      <c r="L42" s="254">
        <v>21</v>
      </c>
      <c r="M42" s="254">
        <f>G42*(1+L42/100)</f>
        <v>0</v>
      </c>
      <c r="N42" s="254">
        <v>0</v>
      </c>
      <c r="O42" s="254">
        <f>ROUND(E42*N42,2)</f>
        <v>0</v>
      </c>
      <c r="P42" s="254">
        <v>0</v>
      </c>
      <c r="Q42" s="254">
        <f>ROUND(E42*P42,2)</f>
        <v>0</v>
      </c>
      <c r="R42" s="254"/>
      <c r="S42" s="254" t="s">
        <v>128</v>
      </c>
      <c r="T42" s="255" t="s">
        <v>128</v>
      </c>
      <c r="U42" s="231">
        <v>0</v>
      </c>
      <c r="V42" s="231">
        <f>ROUND(E42*U42,2)</f>
        <v>0</v>
      </c>
      <c r="W42" s="231"/>
      <c r="X42" s="231" t="s">
        <v>129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139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29"/>
      <c r="B43" s="230"/>
      <c r="C43" s="268" t="s">
        <v>154</v>
      </c>
      <c r="D43" s="232"/>
      <c r="E43" s="233"/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12"/>
      <c r="Z43" s="212"/>
      <c r="AA43" s="212"/>
      <c r="AB43" s="212"/>
      <c r="AC43" s="212"/>
      <c r="AD43" s="212"/>
      <c r="AE43" s="212"/>
      <c r="AF43" s="212"/>
      <c r="AG43" s="212" t="s">
        <v>132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29"/>
      <c r="B44" s="230"/>
      <c r="C44" s="268" t="s">
        <v>155</v>
      </c>
      <c r="D44" s="232"/>
      <c r="E44" s="233">
        <v>0.27400000000000002</v>
      </c>
      <c r="F44" s="231"/>
      <c r="G44" s="231"/>
      <c r="H44" s="231"/>
      <c r="I44" s="231"/>
      <c r="J44" s="231"/>
      <c r="K44" s="231"/>
      <c r="L44" s="231"/>
      <c r="M44" s="231"/>
      <c r="N44" s="231"/>
      <c r="O44" s="231"/>
      <c r="P44" s="231"/>
      <c r="Q44" s="231"/>
      <c r="R44" s="231"/>
      <c r="S44" s="231"/>
      <c r="T44" s="231"/>
      <c r="U44" s="231"/>
      <c r="V44" s="231"/>
      <c r="W44" s="231"/>
      <c r="X44" s="231"/>
      <c r="Y44" s="212"/>
      <c r="Z44" s="212"/>
      <c r="AA44" s="212"/>
      <c r="AB44" s="212"/>
      <c r="AC44" s="212"/>
      <c r="AD44" s="212"/>
      <c r="AE44" s="212"/>
      <c r="AF44" s="212"/>
      <c r="AG44" s="212" t="s">
        <v>132</v>
      </c>
      <c r="AH44" s="212">
        <v>5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29"/>
      <c r="B45" s="230"/>
      <c r="C45" s="269" t="s">
        <v>135</v>
      </c>
      <c r="D45" s="234"/>
      <c r="E45" s="235">
        <v>0.27400000000000002</v>
      </c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12"/>
      <c r="Z45" s="212"/>
      <c r="AA45" s="212"/>
      <c r="AB45" s="212"/>
      <c r="AC45" s="212"/>
      <c r="AD45" s="212"/>
      <c r="AE45" s="212"/>
      <c r="AF45" s="212"/>
      <c r="AG45" s="212" t="s">
        <v>132</v>
      </c>
      <c r="AH45" s="212">
        <v>1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49">
        <v>9</v>
      </c>
      <c r="B46" s="250" t="s">
        <v>159</v>
      </c>
      <c r="C46" s="267" t="s">
        <v>160</v>
      </c>
      <c r="D46" s="251" t="s">
        <v>127</v>
      </c>
      <c r="E46" s="252">
        <v>0.03</v>
      </c>
      <c r="F46" s="253"/>
      <c r="G46" s="254">
        <f>ROUND(E46*F46,2)</f>
        <v>0</v>
      </c>
      <c r="H46" s="253"/>
      <c r="I46" s="254">
        <f>ROUND(E46*H46,2)</f>
        <v>0</v>
      </c>
      <c r="J46" s="253"/>
      <c r="K46" s="254">
        <f>ROUND(E46*J46,2)</f>
        <v>0</v>
      </c>
      <c r="L46" s="254">
        <v>21</v>
      </c>
      <c r="M46" s="254">
        <f>G46*(1+L46/100)</f>
        <v>0</v>
      </c>
      <c r="N46" s="254">
        <v>0</v>
      </c>
      <c r="O46" s="254">
        <f>ROUND(E46*N46,2)</f>
        <v>0</v>
      </c>
      <c r="P46" s="254">
        <v>0</v>
      </c>
      <c r="Q46" s="254">
        <f>ROUND(E46*P46,2)</f>
        <v>0</v>
      </c>
      <c r="R46" s="254"/>
      <c r="S46" s="254" t="s">
        <v>128</v>
      </c>
      <c r="T46" s="255" t="s">
        <v>128</v>
      </c>
      <c r="U46" s="231">
        <v>0.20200000000000001</v>
      </c>
      <c r="V46" s="231">
        <f>ROUND(E46*U46,2)</f>
        <v>0.01</v>
      </c>
      <c r="W46" s="231"/>
      <c r="X46" s="231" t="s">
        <v>129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139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29"/>
      <c r="B47" s="230"/>
      <c r="C47" s="270" t="s">
        <v>161</v>
      </c>
      <c r="D47" s="257"/>
      <c r="E47" s="257"/>
      <c r="F47" s="257"/>
      <c r="G47" s="257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  <c r="X47" s="231"/>
      <c r="Y47" s="212"/>
      <c r="Z47" s="212"/>
      <c r="AA47" s="212"/>
      <c r="AB47" s="212"/>
      <c r="AC47" s="212"/>
      <c r="AD47" s="212"/>
      <c r="AE47" s="212"/>
      <c r="AF47" s="212"/>
      <c r="AG47" s="212" t="s">
        <v>149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29"/>
      <c r="B48" s="230"/>
      <c r="C48" s="268" t="s">
        <v>162</v>
      </c>
      <c r="D48" s="232"/>
      <c r="E48" s="233"/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12"/>
      <c r="Z48" s="212"/>
      <c r="AA48" s="212"/>
      <c r="AB48" s="212"/>
      <c r="AC48" s="212"/>
      <c r="AD48" s="212"/>
      <c r="AE48" s="212"/>
      <c r="AF48" s="212"/>
      <c r="AG48" s="212" t="s">
        <v>132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29"/>
      <c r="B49" s="230"/>
      <c r="C49" s="268" t="s">
        <v>163</v>
      </c>
      <c r="D49" s="232"/>
      <c r="E49" s="233">
        <v>0.03</v>
      </c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12"/>
      <c r="Z49" s="212"/>
      <c r="AA49" s="212"/>
      <c r="AB49" s="212"/>
      <c r="AC49" s="212"/>
      <c r="AD49" s="212"/>
      <c r="AE49" s="212"/>
      <c r="AF49" s="212"/>
      <c r="AG49" s="212" t="s">
        <v>132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29"/>
      <c r="B50" s="230"/>
      <c r="C50" s="269" t="s">
        <v>135</v>
      </c>
      <c r="D50" s="234"/>
      <c r="E50" s="235">
        <v>0.03</v>
      </c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12"/>
      <c r="Z50" s="212"/>
      <c r="AA50" s="212"/>
      <c r="AB50" s="212"/>
      <c r="AC50" s="212"/>
      <c r="AD50" s="212"/>
      <c r="AE50" s="212"/>
      <c r="AF50" s="212"/>
      <c r="AG50" s="212" t="s">
        <v>132</v>
      </c>
      <c r="AH50" s="212">
        <v>1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49">
        <v>10</v>
      </c>
      <c r="B51" s="250" t="s">
        <v>164</v>
      </c>
      <c r="C51" s="267" t="s">
        <v>165</v>
      </c>
      <c r="D51" s="251" t="s">
        <v>166</v>
      </c>
      <c r="E51" s="252">
        <v>5.9400000000000001E-2</v>
      </c>
      <c r="F51" s="253"/>
      <c r="G51" s="254">
        <f>ROUND(E51*F51,2)</f>
        <v>0</v>
      </c>
      <c r="H51" s="253"/>
      <c r="I51" s="254">
        <f>ROUND(E51*H51,2)</f>
        <v>0</v>
      </c>
      <c r="J51" s="253"/>
      <c r="K51" s="254">
        <f>ROUND(E51*J51,2)</f>
        <v>0</v>
      </c>
      <c r="L51" s="254">
        <v>21</v>
      </c>
      <c r="M51" s="254">
        <f>G51*(1+L51/100)</f>
        <v>0</v>
      </c>
      <c r="N51" s="254">
        <v>1</v>
      </c>
      <c r="O51" s="254">
        <f>ROUND(E51*N51,2)</f>
        <v>0.06</v>
      </c>
      <c r="P51" s="254">
        <v>0</v>
      </c>
      <c r="Q51" s="254">
        <f>ROUND(E51*P51,2)</f>
        <v>0</v>
      </c>
      <c r="R51" s="254" t="s">
        <v>167</v>
      </c>
      <c r="S51" s="254" t="s">
        <v>128</v>
      </c>
      <c r="T51" s="255" t="s">
        <v>128</v>
      </c>
      <c r="U51" s="231">
        <v>0</v>
      </c>
      <c r="V51" s="231">
        <f>ROUND(E51*U51,2)</f>
        <v>0</v>
      </c>
      <c r="W51" s="231"/>
      <c r="X51" s="231" t="s">
        <v>168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169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29"/>
      <c r="B52" s="230"/>
      <c r="C52" s="272" t="s">
        <v>170</v>
      </c>
      <c r="D52" s="238"/>
      <c r="E52" s="239"/>
      <c r="F52" s="231"/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12"/>
      <c r="Z52" s="212"/>
      <c r="AA52" s="212"/>
      <c r="AB52" s="212"/>
      <c r="AC52" s="212"/>
      <c r="AD52" s="212"/>
      <c r="AE52" s="212"/>
      <c r="AF52" s="212"/>
      <c r="AG52" s="212" t="s">
        <v>132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29"/>
      <c r="B53" s="230"/>
      <c r="C53" s="273" t="s">
        <v>171</v>
      </c>
      <c r="D53" s="238"/>
      <c r="E53" s="239"/>
      <c r="F53" s="231"/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12"/>
      <c r="Z53" s="212"/>
      <c r="AA53" s="212"/>
      <c r="AB53" s="212"/>
      <c r="AC53" s="212"/>
      <c r="AD53" s="212"/>
      <c r="AE53" s="212"/>
      <c r="AF53" s="212"/>
      <c r="AG53" s="212" t="s">
        <v>132</v>
      </c>
      <c r="AH53" s="212">
        <v>2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29"/>
      <c r="B54" s="230"/>
      <c r="C54" s="273" t="s">
        <v>172</v>
      </c>
      <c r="D54" s="238"/>
      <c r="E54" s="239">
        <v>0.03</v>
      </c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1"/>
      <c r="Y54" s="212"/>
      <c r="Z54" s="212"/>
      <c r="AA54" s="212"/>
      <c r="AB54" s="212"/>
      <c r="AC54" s="212"/>
      <c r="AD54" s="212"/>
      <c r="AE54" s="212"/>
      <c r="AF54" s="212"/>
      <c r="AG54" s="212" t="s">
        <v>132</v>
      </c>
      <c r="AH54" s="212">
        <v>2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29"/>
      <c r="B55" s="230"/>
      <c r="C55" s="274" t="s">
        <v>173</v>
      </c>
      <c r="D55" s="240"/>
      <c r="E55" s="241">
        <v>0.03</v>
      </c>
      <c r="F55" s="231"/>
      <c r="G55" s="231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12"/>
      <c r="Z55" s="212"/>
      <c r="AA55" s="212"/>
      <c r="AB55" s="212"/>
      <c r="AC55" s="212"/>
      <c r="AD55" s="212"/>
      <c r="AE55" s="212"/>
      <c r="AF55" s="212"/>
      <c r="AG55" s="212" t="s">
        <v>132</v>
      </c>
      <c r="AH55" s="212">
        <v>3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29"/>
      <c r="B56" s="230"/>
      <c r="C56" s="272" t="s">
        <v>174</v>
      </c>
      <c r="D56" s="238"/>
      <c r="E56" s="239"/>
      <c r="F56" s="231"/>
      <c r="G56" s="231"/>
      <c r="H56" s="231"/>
      <c r="I56" s="231"/>
      <c r="J56" s="231"/>
      <c r="K56" s="231"/>
      <c r="L56" s="231"/>
      <c r="M56" s="231"/>
      <c r="N56" s="231"/>
      <c r="O56" s="231"/>
      <c r="P56" s="231"/>
      <c r="Q56" s="231"/>
      <c r="R56" s="231"/>
      <c r="S56" s="231"/>
      <c r="T56" s="231"/>
      <c r="U56" s="231"/>
      <c r="V56" s="231"/>
      <c r="W56" s="231"/>
      <c r="X56" s="231"/>
      <c r="Y56" s="212"/>
      <c r="Z56" s="212"/>
      <c r="AA56" s="212"/>
      <c r="AB56" s="212"/>
      <c r="AC56" s="212"/>
      <c r="AD56" s="212"/>
      <c r="AE56" s="212"/>
      <c r="AF56" s="212"/>
      <c r="AG56" s="212" t="s">
        <v>132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29"/>
      <c r="B57" s="230"/>
      <c r="C57" s="268" t="s">
        <v>175</v>
      </c>
      <c r="D57" s="232"/>
      <c r="E57" s="233">
        <v>5.3999999999999999E-2</v>
      </c>
      <c r="F57" s="231"/>
      <c r="G57" s="231"/>
      <c r="H57" s="231"/>
      <c r="I57" s="231"/>
      <c r="J57" s="231"/>
      <c r="K57" s="231"/>
      <c r="L57" s="231"/>
      <c r="M57" s="231"/>
      <c r="N57" s="231"/>
      <c r="O57" s="231"/>
      <c r="P57" s="231"/>
      <c r="Q57" s="231"/>
      <c r="R57" s="231"/>
      <c r="S57" s="231"/>
      <c r="T57" s="231"/>
      <c r="U57" s="231"/>
      <c r="V57" s="231"/>
      <c r="W57" s="231"/>
      <c r="X57" s="231"/>
      <c r="Y57" s="212"/>
      <c r="Z57" s="212"/>
      <c r="AA57" s="212"/>
      <c r="AB57" s="212"/>
      <c r="AC57" s="212"/>
      <c r="AD57" s="212"/>
      <c r="AE57" s="212"/>
      <c r="AF57" s="212"/>
      <c r="AG57" s="212" t="s">
        <v>132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29"/>
      <c r="B58" s="230"/>
      <c r="C58" s="269" t="s">
        <v>135</v>
      </c>
      <c r="D58" s="234"/>
      <c r="E58" s="235">
        <v>5.3999999999999999E-2</v>
      </c>
      <c r="F58" s="231"/>
      <c r="G58" s="231"/>
      <c r="H58" s="231"/>
      <c r="I58" s="231"/>
      <c r="J58" s="231"/>
      <c r="K58" s="231"/>
      <c r="L58" s="231"/>
      <c r="M58" s="231"/>
      <c r="N58" s="231"/>
      <c r="O58" s="231"/>
      <c r="P58" s="231"/>
      <c r="Q58" s="231"/>
      <c r="R58" s="231"/>
      <c r="S58" s="231"/>
      <c r="T58" s="231"/>
      <c r="U58" s="231"/>
      <c r="V58" s="231"/>
      <c r="W58" s="231"/>
      <c r="X58" s="231"/>
      <c r="Y58" s="212"/>
      <c r="Z58" s="212"/>
      <c r="AA58" s="212"/>
      <c r="AB58" s="212"/>
      <c r="AC58" s="212"/>
      <c r="AD58" s="212"/>
      <c r="AE58" s="212"/>
      <c r="AF58" s="212"/>
      <c r="AG58" s="212" t="s">
        <v>132</v>
      </c>
      <c r="AH58" s="212">
        <v>1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29"/>
      <c r="B59" s="230"/>
      <c r="C59" s="271" t="s">
        <v>176</v>
      </c>
      <c r="D59" s="236"/>
      <c r="E59" s="237">
        <v>5.4000000000000003E-3</v>
      </c>
      <c r="F59" s="231"/>
      <c r="G59" s="231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12"/>
      <c r="Z59" s="212"/>
      <c r="AA59" s="212"/>
      <c r="AB59" s="212"/>
      <c r="AC59" s="212"/>
      <c r="AD59" s="212"/>
      <c r="AE59" s="212"/>
      <c r="AF59" s="212"/>
      <c r="AG59" s="212" t="s">
        <v>132</v>
      </c>
      <c r="AH59" s="212">
        <v>4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49">
        <v>11</v>
      </c>
      <c r="B60" s="250" t="s">
        <v>177</v>
      </c>
      <c r="C60" s="267" t="s">
        <v>178</v>
      </c>
      <c r="D60" s="251" t="s">
        <v>179</v>
      </c>
      <c r="E60" s="252">
        <v>0.3</v>
      </c>
      <c r="F60" s="253"/>
      <c r="G60" s="254">
        <f>ROUND(E60*F60,2)</f>
        <v>0</v>
      </c>
      <c r="H60" s="253"/>
      <c r="I60" s="254">
        <f>ROUND(E60*H60,2)</f>
        <v>0</v>
      </c>
      <c r="J60" s="253"/>
      <c r="K60" s="254">
        <f>ROUND(E60*J60,2)</f>
        <v>0</v>
      </c>
      <c r="L60" s="254">
        <v>21</v>
      </c>
      <c r="M60" s="254">
        <f>G60*(1+L60/100)</f>
        <v>0</v>
      </c>
      <c r="N60" s="254">
        <v>0</v>
      </c>
      <c r="O60" s="254">
        <f>ROUND(E60*N60,2)</f>
        <v>0</v>
      </c>
      <c r="P60" s="254">
        <v>0</v>
      </c>
      <c r="Q60" s="254">
        <f>ROUND(E60*P60,2)</f>
        <v>0</v>
      </c>
      <c r="R60" s="254"/>
      <c r="S60" s="254" t="s">
        <v>128</v>
      </c>
      <c r="T60" s="255" t="s">
        <v>128</v>
      </c>
      <c r="U60" s="231">
        <v>1.7999999999999999E-2</v>
      </c>
      <c r="V60" s="231">
        <f>ROUND(E60*U60,2)</f>
        <v>0.01</v>
      </c>
      <c r="W60" s="231"/>
      <c r="X60" s="231" t="s">
        <v>129</v>
      </c>
      <c r="Y60" s="212"/>
      <c r="Z60" s="212"/>
      <c r="AA60" s="212"/>
      <c r="AB60" s="212"/>
      <c r="AC60" s="212"/>
      <c r="AD60" s="212"/>
      <c r="AE60" s="212"/>
      <c r="AF60" s="212"/>
      <c r="AG60" s="212" t="s">
        <v>130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29"/>
      <c r="B61" s="230"/>
      <c r="C61" s="268" t="s">
        <v>131</v>
      </c>
      <c r="D61" s="232"/>
      <c r="E61" s="233"/>
      <c r="F61" s="231"/>
      <c r="G61" s="231"/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1"/>
      <c r="U61" s="231"/>
      <c r="V61" s="231"/>
      <c r="W61" s="231"/>
      <c r="X61" s="231"/>
      <c r="Y61" s="212"/>
      <c r="Z61" s="212"/>
      <c r="AA61" s="212"/>
      <c r="AB61" s="212"/>
      <c r="AC61" s="212"/>
      <c r="AD61" s="212"/>
      <c r="AE61" s="212"/>
      <c r="AF61" s="212"/>
      <c r="AG61" s="212" t="s">
        <v>132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29"/>
      <c r="B62" s="230"/>
      <c r="C62" s="268" t="s">
        <v>180</v>
      </c>
      <c r="D62" s="232"/>
      <c r="E62" s="233">
        <v>0.3</v>
      </c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212"/>
      <c r="Z62" s="212"/>
      <c r="AA62" s="212"/>
      <c r="AB62" s="212"/>
      <c r="AC62" s="212"/>
      <c r="AD62" s="212"/>
      <c r="AE62" s="212"/>
      <c r="AF62" s="212"/>
      <c r="AG62" s="212" t="s">
        <v>132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29"/>
      <c r="B63" s="230"/>
      <c r="C63" s="269" t="s">
        <v>135</v>
      </c>
      <c r="D63" s="234"/>
      <c r="E63" s="235">
        <v>0.3</v>
      </c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  <c r="W63" s="231"/>
      <c r="X63" s="231"/>
      <c r="Y63" s="212"/>
      <c r="Z63" s="212"/>
      <c r="AA63" s="212"/>
      <c r="AB63" s="212"/>
      <c r="AC63" s="212"/>
      <c r="AD63" s="212"/>
      <c r="AE63" s="212"/>
      <c r="AF63" s="212"/>
      <c r="AG63" s="212" t="s">
        <v>132</v>
      </c>
      <c r="AH63" s="212">
        <v>1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49">
        <v>12</v>
      </c>
      <c r="B64" s="250" t="s">
        <v>181</v>
      </c>
      <c r="C64" s="267" t="s">
        <v>182</v>
      </c>
      <c r="D64" s="251" t="s">
        <v>183</v>
      </c>
      <c r="E64" s="252">
        <v>3.2</v>
      </c>
      <c r="F64" s="253"/>
      <c r="G64" s="254">
        <f>ROUND(E64*F64,2)</f>
        <v>0</v>
      </c>
      <c r="H64" s="253"/>
      <c r="I64" s="254">
        <f>ROUND(E64*H64,2)</f>
        <v>0</v>
      </c>
      <c r="J64" s="253"/>
      <c r="K64" s="254">
        <f>ROUND(E64*J64,2)</f>
        <v>0</v>
      </c>
      <c r="L64" s="254">
        <v>21</v>
      </c>
      <c r="M64" s="254">
        <f>G64*(1+L64/100)</f>
        <v>0</v>
      </c>
      <c r="N64" s="254">
        <v>0</v>
      </c>
      <c r="O64" s="254">
        <f>ROUND(E64*N64,2)</f>
        <v>0</v>
      </c>
      <c r="P64" s="254">
        <v>0</v>
      </c>
      <c r="Q64" s="254">
        <f>ROUND(E64*P64,2)</f>
        <v>0</v>
      </c>
      <c r="R64" s="254"/>
      <c r="S64" s="254" t="s">
        <v>128</v>
      </c>
      <c r="T64" s="255" t="s">
        <v>128</v>
      </c>
      <c r="U64" s="231">
        <v>5.5E-2</v>
      </c>
      <c r="V64" s="231">
        <f>ROUND(E64*U64,2)</f>
        <v>0.18</v>
      </c>
      <c r="W64" s="231"/>
      <c r="X64" s="231" t="s">
        <v>129</v>
      </c>
      <c r="Y64" s="212"/>
      <c r="Z64" s="212"/>
      <c r="AA64" s="212"/>
      <c r="AB64" s="212"/>
      <c r="AC64" s="212"/>
      <c r="AD64" s="212"/>
      <c r="AE64" s="212"/>
      <c r="AF64" s="212"/>
      <c r="AG64" s="212" t="s">
        <v>130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29"/>
      <c r="B65" s="230"/>
      <c r="C65" s="268" t="s">
        <v>184</v>
      </c>
      <c r="D65" s="232"/>
      <c r="E65" s="233"/>
      <c r="F65" s="231"/>
      <c r="G65" s="231"/>
      <c r="H65" s="231"/>
      <c r="I65" s="231"/>
      <c r="J65" s="231"/>
      <c r="K65" s="231"/>
      <c r="L65" s="231"/>
      <c r="M65" s="231"/>
      <c r="N65" s="231"/>
      <c r="O65" s="231"/>
      <c r="P65" s="231"/>
      <c r="Q65" s="231"/>
      <c r="R65" s="231"/>
      <c r="S65" s="231"/>
      <c r="T65" s="231"/>
      <c r="U65" s="231"/>
      <c r="V65" s="231"/>
      <c r="W65" s="231"/>
      <c r="X65" s="231"/>
      <c r="Y65" s="212"/>
      <c r="Z65" s="212"/>
      <c r="AA65" s="212"/>
      <c r="AB65" s="212"/>
      <c r="AC65" s="212"/>
      <c r="AD65" s="212"/>
      <c r="AE65" s="212"/>
      <c r="AF65" s="212"/>
      <c r="AG65" s="212" t="s">
        <v>132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29"/>
      <c r="B66" s="230"/>
      <c r="C66" s="268" t="s">
        <v>185</v>
      </c>
      <c r="D66" s="232"/>
      <c r="E66" s="233">
        <v>2.2000000000000002</v>
      </c>
      <c r="F66" s="231"/>
      <c r="G66" s="231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1"/>
      <c r="U66" s="231"/>
      <c r="V66" s="231"/>
      <c r="W66" s="231"/>
      <c r="X66" s="231"/>
      <c r="Y66" s="212"/>
      <c r="Z66" s="212"/>
      <c r="AA66" s="212"/>
      <c r="AB66" s="212"/>
      <c r="AC66" s="212"/>
      <c r="AD66" s="212"/>
      <c r="AE66" s="212"/>
      <c r="AF66" s="212"/>
      <c r="AG66" s="212" t="s">
        <v>132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29"/>
      <c r="B67" s="230"/>
      <c r="C67" s="269" t="s">
        <v>135</v>
      </c>
      <c r="D67" s="234"/>
      <c r="E67" s="235">
        <v>2.2000000000000002</v>
      </c>
      <c r="F67" s="231"/>
      <c r="G67" s="231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31"/>
      <c r="T67" s="231"/>
      <c r="U67" s="231"/>
      <c r="V67" s="231"/>
      <c r="W67" s="231"/>
      <c r="X67" s="231"/>
      <c r="Y67" s="212"/>
      <c r="Z67" s="212"/>
      <c r="AA67" s="212"/>
      <c r="AB67" s="212"/>
      <c r="AC67" s="212"/>
      <c r="AD67" s="212"/>
      <c r="AE67" s="212"/>
      <c r="AF67" s="212"/>
      <c r="AG67" s="212" t="s">
        <v>132</v>
      </c>
      <c r="AH67" s="212">
        <v>1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29"/>
      <c r="B68" s="230"/>
      <c r="C68" s="268" t="s">
        <v>186</v>
      </c>
      <c r="D68" s="232"/>
      <c r="E68" s="233"/>
      <c r="F68" s="231"/>
      <c r="G68" s="231"/>
      <c r="H68" s="231"/>
      <c r="I68" s="231"/>
      <c r="J68" s="231"/>
      <c r="K68" s="231"/>
      <c r="L68" s="231"/>
      <c r="M68" s="231"/>
      <c r="N68" s="231"/>
      <c r="O68" s="231"/>
      <c r="P68" s="231"/>
      <c r="Q68" s="231"/>
      <c r="R68" s="231"/>
      <c r="S68" s="231"/>
      <c r="T68" s="231"/>
      <c r="U68" s="231"/>
      <c r="V68" s="231"/>
      <c r="W68" s="231"/>
      <c r="X68" s="231"/>
      <c r="Y68" s="212"/>
      <c r="Z68" s="212"/>
      <c r="AA68" s="212"/>
      <c r="AB68" s="212"/>
      <c r="AC68" s="212"/>
      <c r="AD68" s="212"/>
      <c r="AE68" s="212"/>
      <c r="AF68" s="212"/>
      <c r="AG68" s="212" t="s">
        <v>132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29"/>
      <c r="B69" s="230"/>
      <c r="C69" s="268" t="s">
        <v>187</v>
      </c>
      <c r="D69" s="232"/>
      <c r="E69" s="233">
        <v>1</v>
      </c>
      <c r="F69" s="231"/>
      <c r="G69" s="231"/>
      <c r="H69" s="231"/>
      <c r="I69" s="231"/>
      <c r="J69" s="231"/>
      <c r="K69" s="231"/>
      <c r="L69" s="231"/>
      <c r="M69" s="231"/>
      <c r="N69" s="231"/>
      <c r="O69" s="231"/>
      <c r="P69" s="231"/>
      <c r="Q69" s="231"/>
      <c r="R69" s="231"/>
      <c r="S69" s="231"/>
      <c r="T69" s="231"/>
      <c r="U69" s="231"/>
      <c r="V69" s="231"/>
      <c r="W69" s="231"/>
      <c r="X69" s="231"/>
      <c r="Y69" s="212"/>
      <c r="Z69" s="212"/>
      <c r="AA69" s="212"/>
      <c r="AB69" s="212"/>
      <c r="AC69" s="212"/>
      <c r="AD69" s="212"/>
      <c r="AE69" s="212"/>
      <c r="AF69" s="212"/>
      <c r="AG69" s="212" t="s">
        <v>132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29"/>
      <c r="B70" s="230"/>
      <c r="C70" s="269" t="s">
        <v>135</v>
      </c>
      <c r="D70" s="234"/>
      <c r="E70" s="235">
        <v>1</v>
      </c>
      <c r="F70" s="231"/>
      <c r="G70" s="231"/>
      <c r="H70" s="231"/>
      <c r="I70" s="231"/>
      <c r="J70" s="231"/>
      <c r="K70" s="231"/>
      <c r="L70" s="231"/>
      <c r="M70" s="231"/>
      <c r="N70" s="231"/>
      <c r="O70" s="231"/>
      <c r="P70" s="231"/>
      <c r="Q70" s="231"/>
      <c r="R70" s="231"/>
      <c r="S70" s="231"/>
      <c r="T70" s="231"/>
      <c r="U70" s="231"/>
      <c r="V70" s="231"/>
      <c r="W70" s="231"/>
      <c r="X70" s="231"/>
      <c r="Y70" s="212"/>
      <c r="Z70" s="212"/>
      <c r="AA70" s="212"/>
      <c r="AB70" s="212"/>
      <c r="AC70" s="212"/>
      <c r="AD70" s="212"/>
      <c r="AE70" s="212"/>
      <c r="AF70" s="212"/>
      <c r="AG70" s="212" t="s">
        <v>132</v>
      </c>
      <c r="AH70" s="212">
        <v>1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49">
        <v>13</v>
      </c>
      <c r="B71" s="250" t="s">
        <v>188</v>
      </c>
      <c r="C71" s="267" t="s">
        <v>189</v>
      </c>
      <c r="D71" s="251" t="s">
        <v>179</v>
      </c>
      <c r="E71" s="252">
        <v>0.42499999999999999</v>
      </c>
      <c r="F71" s="253"/>
      <c r="G71" s="254">
        <f>ROUND(E71*F71,2)</f>
        <v>0</v>
      </c>
      <c r="H71" s="253"/>
      <c r="I71" s="254">
        <f>ROUND(E71*H71,2)</f>
        <v>0</v>
      </c>
      <c r="J71" s="253"/>
      <c r="K71" s="254">
        <f>ROUND(E71*J71,2)</f>
        <v>0</v>
      </c>
      <c r="L71" s="254">
        <v>21</v>
      </c>
      <c r="M71" s="254">
        <f>G71*(1+L71/100)</f>
        <v>0</v>
      </c>
      <c r="N71" s="254">
        <v>0</v>
      </c>
      <c r="O71" s="254">
        <f>ROUND(E71*N71,2)</f>
        <v>0</v>
      </c>
      <c r="P71" s="254">
        <v>0.33</v>
      </c>
      <c r="Q71" s="254">
        <f>ROUND(E71*P71,2)</f>
        <v>0.14000000000000001</v>
      </c>
      <c r="R71" s="254"/>
      <c r="S71" s="254" t="s">
        <v>128</v>
      </c>
      <c r="T71" s="255" t="s">
        <v>128</v>
      </c>
      <c r="U71" s="231">
        <v>0.625</v>
      </c>
      <c r="V71" s="231">
        <f>ROUND(E71*U71,2)</f>
        <v>0.27</v>
      </c>
      <c r="W71" s="231"/>
      <c r="X71" s="231" t="s">
        <v>129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130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29"/>
      <c r="B72" s="230"/>
      <c r="C72" s="268" t="s">
        <v>184</v>
      </c>
      <c r="D72" s="232"/>
      <c r="E72" s="233"/>
      <c r="F72" s="231"/>
      <c r="G72" s="231"/>
      <c r="H72" s="231"/>
      <c r="I72" s="231"/>
      <c r="J72" s="231"/>
      <c r="K72" s="231"/>
      <c r="L72" s="231"/>
      <c r="M72" s="231"/>
      <c r="N72" s="231"/>
      <c r="O72" s="231"/>
      <c r="P72" s="231"/>
      <c r="Q72" s="231"/>
      <c r="R72" s="231"/>
      <c r="S72" s="231"/>
      <c r="T72" s="231"/>
      <c r="U72" s="231"/>
      <c r="V72" s="231"/>
      <c r="W72" s="231"/>
      <c r="X72" s="231"/>
      <c r="Y72" s="212"/>
      <c r="Z72" s="212"/>
      <c r="AA72" s="212"/>
      <c r="AB72" s="212"/>
      <c r="AC72" s="212"/>
      <c r="AD72" s="212"/>
      <c r="AE72" s="212"/>
      <c r="AF72" s="212"/>
      <c r="AG72" s="212" t="s">
        <v>132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29"/>
      <c r="B73" s="230"/>
      <c r="C73" s="268" t="s">
        <v>190</v>
      </c>
      <c r="D73" s="232"/>
      <c r="E73" s="233">
        <v>0.3</v>
      </c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231"/>
      <c r="Q73" s="231"/>
      <c r="R73" s="231"/>
      <c r="S73" s="231"/>
      <c r="T73" s="231"/>
      <c r="U73" s="231"/>
      <c r="V73" s="231"/>
      <c r="W73" s="231"/>
      <c r="X73" s="231"/>
      <c r="Y73" s="212"/>
      <c r="Z73" s="212"/>
      <c r="AA73" s="212"/>
      <c r="AB73" s="212"/>
      <c r="AC73" s="212"/>
      <c r="AD73" s="212"/>
      <c r="AE73" s="212"/>
      <c r="AF73" s="212"/>
      <c r="AG73" s="212" t="s">
        <v>132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29"/>
      <c r="B74" s="230"/>
      <c r="C74" s="269" t="s">
        <v>135</v>
      </c>
      <c r="D74" s="234"/>
      <c r="E74" s="235">
        <v>0.3</v>
      </c>
      <c r="F74" s="231"/>
      <c r="G74" s="231"/>
      <c r="H74" s="231"/>
      <c r="I74" s="231"/>
      <c r="J74" s="231"/>
      <c r="K74" s="231"/>
      <c r="L74" s="231"/>
      <c r="M74" s="231"/>
      <c r="N74" s="231"/>
      <c r="O74" s="231"/>
      <c r="P74" s="231"/>
      <c r="Q74" s="231"/>
      <c r="R74" s="231"/>
      <c r="S74" s="231"/>
      <c r="T74" s="231"/>
      <c r="U74" s="231"/>
      <c r="V74" s="231"/>
      <c r="W74" s="231"/>
      <c r="X74" s="231"/>
      <c r="Y74" s="212"/>
      <c r="Z74" s="212"/>
      <c r="AA74" s="212"/>
      <c r="AB74" s="212"/>
      <c r="AC74" s="212"/>
      <c r="AD74" s="212"/>
      <c r="AE74" s="212"/>
      <c r="AF74" s="212"/>
      <c r="AG74" s="212" t="s">
        <v>132</v>
      </c>
      <c r="AH74" s="212">
        <v>1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29"/>
      <c r="B75" s="230"/>
      <c r="C75" s="268" t="s">
        <v>186</v>
      </c>
      <c r="D75" s="232"/>
      <c r="E75" s="233"/>
      <c r="F75" s="231"/>
      <c r="G75" s="231"/>
      <c r="H75" s="231"/>
      <c r="I75" s="231"/>
      <c r="J75" s="231"/>
      <c r="K75" s="231"/>
      <c r="L75" s="231"/>
      <c r="M75" s="231"/>
      <c r="N75" s="231"/>
      <c r="O75" s="231"/>
      <c r="P75" s="231"/>
      <c r="Q75" s="231"/>
      <c r="R75" s="231"/>
      <c r="S75" s="231"/>
      <c r="T75" s="231"/>
      <c r="U75" s="231"/>
      <c r="V75" s="231"/>
      <c r="W75" s="231"/>
      <c r="X75" s="231"/>
      <c r="Y75" s="212"/>
      <c r="Z75" s="212"/>
      <c r="AA75" s="212"/>
      <c r="AB75" s="212"/>
      <c r="AC75" s="212"/>
      <c r="AD75" s="212"/>
      <c r="AE75" s="212"/>
      <c r="AF75" s="212"/>
      <c r="AG75" s="212" t="s">
        <v>132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29"/>
      <c r="B76" s="230"/>
      <c r="C76" s="268" t="s">
        <v>191</v>
      </c>
      <c r="D76" s="232"/>
      <c r="E76" s="233">
        <v>0.125</v>
      </c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231"/>
      <c r="S76" s="231"/>
      <c r="T76" s="231"/>
      <c r="U76" s="231"/>
      <c r="V76" s="231"/>
      <c r="W76" s="231"/>
      <c r="X76" s="231"/>
      <c r="Y76" s="212"/>
      <c r="Z76" s="212"/>
      <c r="AA76" s="212"/>
      <c r="AB76" s="212"/>
      <c r="AC76" s="212"/>
      <c r="AD76" s="212"/>
      <c r="AE76" s="212"/>
      <c r="AF76" s="212"/>
      <c r="AG76" s="212" t="s">
        <v>132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29"/>
      <c r="B77" s="230"/>
      <c r="C77" s="269" t="s">
        <v>135</v>
      </c>
      <c r="D77" s="234"/>
      <c r="E77" s="235">
        <v>0.125</v>
      </c>
      <c r="F77" s="231"/>
      <c r="G77" s="231"/>
      <c r="H77" s="231"/>
      <c r="I77" s="231"/>
      <c r="J77" s="231"/>
      <c r="K77" s="231"/>
      <c r="L77" s="231"/>
      <c r="M77" s="231"/>
      <c r="N77" s="231"/>
      <c r="O77" s="231"/>
      <c r="P77" s="231"/>
      <c r="Q77" s="231"/>
      <c r="R77" s="231"/>
      <c r="S77" s="231"/>
      <c r="T77" s="231"/>
      <c r="U77" s="231"/>
      <c r="V77" s="231"/>
      <c r="W77" s="231"/>
      <c r="X77" s="231"/>
      <c r="Y77" s="212"/>
      <c r="Z77" s="212"/>
      <c r="AA77" s="212"/>
      <c r="AB77" s="212"/>
      <c r="AC77" s="212"/>
      <c r="AD77" s="212"/>
      <c r="AE77" s="212"/>
      <c r="AF77" s="212"/>
      <c r="AG77" s="212" t="s">
        <v>132</v>
      </c>
      <c r="AH77" s="212">
        <v>1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49">
        <v>14</v>
      </c>
      <c r="B78" s="250" t="s">
        <v>192</v>
      </c>
      <c r="C78" s="267" t="s">
        <v>193</v>
      </c>
      <c r="D78" s="251" t="s">
        <v>179</v>
      </c>
      <c r="E78" s="252">
        <v>0.42499999999999999</v>
      </c>
      <c r="F78" s="253"/>
      <c r="G78" s="254">
        <f>ROUND(E78*F78,2)</f>
        <v>0</v>
      </c>
      <c r="H78" s="253"/>
      <c r="I78" s="254">
        <f>ROUND(E78*H78,2)</f>
        <v>0</v>
      </c>
      <c r="J78" s="253"/>
      <c r="K78" s="254">
        <f>ROUND(E78*J78,2)</f>
        <v>0</v>
      </c>
      <c r="L78" s="254">
        <v>21</v>
      </c>
      <c r="M78" s="254">
        <f>G78*(1+L78/100)</f>
        <v>0</v>
      </c>
      <c r="N78" s="254">
        <v>0</v>
      </c>
      <c r="O78" s="254">
        <f>ROUND(E78*N78,2)</f>
        <v>0</v>
      </c>
      <c r="P78" s="254">
        <v>0.33</v>
      </c>
      <c r="Q78" s="254">
        <f>ROUND(E78*P78,2)</f>
        <v>0.14000000000000001</v>
      </c>
      <c r="R78" s="254"/>
      <c r="S78" s="254" t="s">
        <v>128</v>
      </c>
      <c r="T78" s="255" t="s">
        <v>128</v>
      </c>
      <c r="U78" s="231">
        <v>0.52649999999999997</v>
      </c>
      <c r="V78" s="231">
        <f>ROUND(E78*U78,2)</f>
        <v>0.22</v>
      </c>
      <c r="W78" s="231"/>
      <c r="X78" s="231" t="s">
        <v>129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130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29"/>
      <c r="B79" s="230"/>
      <c r="C79" s="268" t="s">
        <v>194</v>
      </c>
      <c r="D79" s="232"/>
      <c r="E79" s="233">
        <v>0.42499999999999999</v>
      </c>
      <c r="F79" s="231"/>
      <c r="G79" s="231"/>
      <c r="H79" s="231"/>
      <c r="I79" s="231"/>
      <c r="J79" s="231"/>
      <c r="K79" s="231"/>
      <c r="L79" s="231"/>
      <c r="M79" s="231"/>
      <c r="N79" s="231"/>
      <c r="O79" s="231"/>
      <c r="P79" s="231"/>
      <c r="Q79" s="231"/>
      <c r="R79" s="231"/>
      <c r="S79" s="231"/>
      <c r="T79" s="231"/>
      <c r="U79" s="231"/>
      <c r="V79" s="231"/>
      <c r="W79" s="231"/>
      <c r="X79" s="231"/>
      <c r="Y79" s="212"/>
      <c r="Z79" s="212"/>
      <c r="AA79" s="212"/>
      <c r="AB79" s="212"/>
      <c r="AC79" s="212"/>
      <c r="AD79" s="212"/>
      <c r="AE79" s="212"/>
      <c r="AF79" s="212"/>
      <c r="AG79" s="212" t="s">
        <v>132</v>
      </c>
      <c r="AH79" s="212">
        <v>5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29"/>
      <c r="B80" s="230"/>
      <c r="C80" s="269" t="s">
        <v>135</v>
      </c>
      <c r="D80" s="234"/>
      <c r="E80" s="235">
        <v>0.42499999999999999</v>
      </c>
      <c r="F80" s="231"/>
      <c r="G80" s="231"/>
      <c r="H80" s="231"/>
      <c r="I80" s="231"/>
      <c r="J80" s="231"/>
      <c r="K80" s="231"/>
      <c r="L80" s="231"/>
      <c r="M80" s="231"/>
      <c r="N80" s="231"/>
      <c r="O80" s="231"/>
      <c r="P80" s="231"/>
      <c r="Q80" s="231"/>
      <c r="R80" s="231"/>
      <c r="S80" s="231"/>
      <c r="T80" s="231"/>
      <c r="U80" s="231"/>
      <c r="V80" s="231"/>
      <c r="W80" s="231"/>
      <c r="X80" s="231"/>
      <c r="Y80" s="212"/>
      <c r="Z80" s="212"/>
      <c r="AA80" s="212"/>
      <c r="AB80" s="212"/>
      <c r="AC80" s="212"/>
      <c r="AD80" s="212"/>
      <c r="AE80" s="212"/>
      <c r="AF80" s="212"/>
      <c r="AG80" s="212" t="s">
        <v>132</v>
      </c>
      <c r="AH80" s="212">
        <v>1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49">
        <v>15</v>
      </c>
      <c r="B81" s="250" t="s">
        <v>195</v>
      </c>
      <c r="C81" s="267" t="s">
        <v>196</v>
      </c>
      <c r="D81" s="251" t="s">
        <v>179</v>
      </c>
      <c r="E81" s="252">
        <v>0.42499999999999999</v>
      </c>
      <c r="F81" s="253"/>
      <c r="G81" s="254">
        <f>ROUND(E81*F81,2)</f>
        <v>0</v>
      </c>
      <c r="H81" s="253"/>
      <c r="I81" s="254">
        <f>ROUND(E81*H81,2)</f>
        <v>0</v>
      </c>
      <c r="J81" s="253"/>
      <c r="K81" s="254">
        <f>ROUND(E81*J81,2)</f>
        <v>0</v>
      </c>
      <c r="L81" s="254">
        <v>21</v>
      </c>
      <c r="M81" s="254">
        <f>G81*(1+L81/100)</f>
        <v>0</v>
      </c>
      <c r="N81" s="254">
        <v>0</v>
      </c>
      <c r="O81" s="254">
        <f>ROUND(E81*N81,2)</f>
        <v>0</v>
      </c>
      <c r="P81" s="254">
        <v>0.44</v>
      </c>
      <c r="Q81" s="254">
        <f>ROUND(E81*P81,2)</f>
        <v>0.19</v>
      </c>
      <c r="R81" s="254"/>
      <c r="S81" s="254" t="s">
        <v>128</v>
      </c>
      <c r="T81" s="255" t="s">
        <v>128</v>
      </c>
      <c r="U81" s="231">
        <v>0.376</v>
      </c>
      <c r="V81" s="231">
        <f>ROUND(E81*U81,2)</f>
        <v>0.16</v>
      </c>
      <c r="W81" s="231"/>
      <c r="X81" s="231" t="s">
        <v>129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130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29"/>
      <c r="B82" s="230"/>
      <c r="C82" s="268" t="s">
        <v>194</v>
      </c>
      <c r="D82" s="232"/>
      <c r="E82" s="233">
        <v>0.42499999999999999</v>
      </c>
      <c r="F82" s="231"/>
      <c r="G82" s="231"/>
      <c r="H82" s="231"/>
      <c r="I82" s="231"/>
      <c r="J82" s="231"/>
      <c r="K82" s="231"/>
      <c r="L82" s="231"/>
      <c r="M82" s="231"/>
      <c r="N82" s="231"/>
      <c r="O82" s="231"/>
      <c r="P82" s="231"/>
      <c r="Q82" s="231"/>
      <c r="R82" s="231"/>
      <c r="S82" s="231"/>
      <c r="T82" s="231"/>
      <c r="U82" s="231"/>
      <c r="V82" s="231"/>
      <c r="W82" s="231"/>
      <c r="X82" s="231"/>
      <c r="Y82" s="212"/>
      <c r="Z82" s="212"/>
      <c r="AA82" s="212"/>
      <c r="AB82" s="212"/>
      <c r="AC82" s="212"/>
      <c r="AD82" s="212"/>
      <c r="AE82" s="212"/>
      <c r="AF82" s="212"/>
      <c r="AG82" s="212" t="s">
        <v>132</v>
      </c>
      <c r="AH82" s="212">
        <v>5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29"/>
      <c r="B83" s="230"/>
      <c r="C83" s="269" t="s">
        <v>135</v>
      </c>
      <c r="D83" s="234"/>
      <c r="E83" s="235">
        <v>0.42499999999999999</v>
      </c>
      <c r="F83" s="231"/>
      <c r="G83" s="231"/>
      <c r="H83" s="231"/>
      <c r="I83" s="231"/>
      <c r="J83" s="231"/>
      <c r="K83" s="231"/>
      <c r="L83" s="231"/>
      <c r="M83" s="231"/>
      <c r="N83" s="231"/>
      <c r="O83" s="231"/>
      <c r="P83" s="231"/>
      <c r="Q83" s="231"/>
      <c r="R83" s="231"/>
      <c r="S83" s="231"/>
      <c r="T83" s="231"/>
      <c r="U83" s="231"/>
      <c r="V83" s="231"/>
      <c r="W83" s="231"/>
      <c r="X83" s="231"/>
      <c r="Y83" s="212"/>
      <c r="Z83" s="212"/>
      <c r="AA83" s="212"/>
      <c r="AB83" s="212"/>
      <c r="AC83" s="212"/>
      <c r="AD83" s="212"/>
      <c r="AE83" s="212"/>
      <c r="AF83" s="212"/>
      <c r="AG83" s="212" t="s">
        <v>132</v>
      </c>
      <c r="AH83" s="212">
        <v>1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x14ac:dyDescent="0.2">
      <c r="A84" s="243" t="s">
        <v>123</v>
      </c>
      <c r="B84" s="244" t="s">
        <v>79</v>
      </c>
      <c r="C84" s="266" t="s">
        <v>80</v>
      </c>
      <c r="D84" s="245"/>
      <c r="E84" s="246"/>
      <c r="F84" s="247"/>
      <c r="G84" s="247">
        <f>SUMIF(AG85:AG106,"&lt;&gt;NOR",G85:G106)</f>
        <v>0</v>
      </c>
      <c r="H84" s="247"/>
      <c r="I84" s="247">
        <f>SUM(I85:I106)</f>
        <v>0</v>
      </c>
      <c r="J84" s="247"/>
      <c r="K84" s="247">
        <f>SUM(K85:K106)</f>
        <v>0</v>
      </c>
      <c r="L84" s="247"/>
      <c r="M84" s="247">
        <f>SUM(M85:M106)</f>
        <v>0</v>
      </c>
      <c r="N84" s="247"/>
      <c r="O84" s="247">
        <f>SUM(O85:O106)</f>
        <v>1.1400000000000001</v>
      </c>
      <c r="P84" s="247"/>
      <c r="Q84" s="247">
        <f>SUM(Q85:Q106)</f>
        <v>0</v>
      </c>
      <c r="R84" s="247"/>
      <c r="S84" s="247"/>
      <c r="T84" s="248"/>
      <c r="U84" s="242"/>
      <c r="V84" s="242">
        <f>SUM(V85:V106)</f>
        <v>1.7699999999999998</v>
      </c>
      <c r="W84" s="242"/>
      <c r="X84" s="242"/>
      <c r="AG84" t="s">
        <v>124</v>
      </c>
    </row>
    <row r="85" spans="1:60" outlineLevel="1" x14ac:dyDescent="0.2">
      <c r="A85" s="249">
        <v>16</v>
      </c>
      <c r="B85" s="250" t="s">
        <v>197</v>
      </c>
      <c r="C85" s="267" t="s">
        <v>198</v>
      </c>
      <c r="D85" s="251" t="s">
        <v>199</v>
      </c>
      <c r="E85" s="252">
        <v>2</v>
      </c>
      <c r="F85" s="253"/>
      <c r="G85" s="254">
        <f>ROUND(E85*F85,2)</f>
        <v>0</v>
      </c>
      <c r="H85" s="253"/>
      <c r="I85" s="254">
        <f>ROUND(E85*H85,2)</f>
        <v>0</v>
      </c>
      <c r="J85" s="253"/>
      <c r="K85" s="254">
        <f>ROUND(E85*J85,2)</f>
        <v>0</v>
      </c>
      <c r="L85" s="254">
        <v>21</v>
      </c>
      <c r="M85" s="254">
        <f>G85*(1+L85/100)</f>
        <v>0</v>
      </c>
      <c r="N85" s="254">
        <v>1.6299999999999999E-3</v>
      </c>
      <c r="O85" s="254">
        <f>ROUND(E85*N85,2)</f>
        <v>0</v>
      </c>
      <c r="P85" s="254">
        <v>0</v>
      </c>
      <c r="Q85" s="254">
        <f>ROUND(E85*P85,2)</f>
        <v>0</v>
      </c>
      <c r="R85" s="254"/>
      <c r="S85" s="254" t="s">
        <v>128</v>
      </c>
      <c r="T85" s="255" t="s">
        <v>128</v>
      </c>
      <c r="U85" s="231">
        <v>0.4</v>
      </c>
      <c r="V85" s="231">
        <f>ROUND(E85*U85,2)</f>
        <v>0.8</v>
      </c>
      <c r="W85" s="231"/>
      <c r="X85" s="231" t="s">
        <v>129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139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29"/>
      <c r="B86" s="230"/>
      <c r="C86" s="268" t="s">
        <v>200</v>
      </c>
      <c r="D86" s="232"/>
      <c r="E86" s="233">
        <v>2</v>
      </c>
      <c r="F86" s="231"/>
      <c r="G86" s="231"/>
      <c r="H86" s="231"/>
      <c r="I86" s="231"/>
      <c r="J86" s="231"/>
      <c r="K86" s="231"/>
      <c r="L86" s="231"/>
      <c r="M86" s="231"/>
      <c r="N86" s="231"/>
      <c r="O86" s="231"/>
      <c r="P86" s="231"/>
      <c r="Q86" s="231"/>
      <c r="R86" s="231"/>
      <c r="S86" s="231"/>
      <c r="T86" s="231"/>
      <c r="U86" s="231"/>
      <c r="V86" s="231"/>
      <c r="W86" s="231"/>
      <c r="X86" s="231"/>
      <c r="Y86" s="212"/>
      <c r="Z86" s="212"/>
      <c r="AA86" s="212"/>
      <c r="AB86" s="212"/>
      <c r="AC86" s="212"/>
      <c r="AD86" s="212"/>
      <c r="AE86" s="212"/>
      <c r="AF86" s="212"/>
      <c r="AG86" s="212" t="s">
        <v>132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29"/>
      <c r="B87" s="230"/>
      <c r="C87" s="269" t="s">
        <v>135</v>
      </c>
      <c r="D87" s="234"/>
      <c r="E87" s="235">
        <v>2</v>
      </c>
      <c r="F87" s="231"/>
      <c r="G87" s="231"/>
      <c r="H87" s="231"/>
      <c r="I87" s="231"/>
      <c r="J87" s="231"/>
      <c r="K87" s="231"/>
      <c r="L87" s="231"/>
      <c r="M87" s="231"/>
      <c r="N87" s="231"/>
      <c r="O87" s="231"/>
      <c r="P87" s="231"/>
      <c r="Q87" s="231"/>
      <c r="R87" s="231"/>
      <c r="S87" s="231"/>
      <c r="T87" s="231"/>
      <c r="U87" s="231"/>
      <c r="V87" s="231"/>
      <c r="W87" s="231"/>
      <c r="X87" s="231"/>
      <c r="Y87" s="212"/>
      <c r="Z87" s="212"/>
      <c r="AA87" s="212"/>
      <c r="AB87" s="212"/>
      <c r="AC87" s="212"/>
      <c r="AD87" s="212"/>
      <c r="AE87" s="212"/>
      <c r="AF87" s="212"/>
      <c r="AG87" s="212" t="s">
        <v>132</v>
      </c>
      <c r="AH87" s="212">
        <v>1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49">
        <v>17</v>
      </c>
      <c r="B88" s="250" t="s">
        <v>201</v>
      </c>
      <c r="C88" s="267" t="s">
        <v>202</v>
      </c>
      <c r="D88" s="251" t="s">
        <v>127</v>
      </c>
      <c r="E88" s="252">
        <v>0.44400000000000001</v>
      </c>
      <c r="F88" s="253"/>
      <c r="G88" s="254">
        <f>ROUND(E88*F88,2)</f>
        <v>0</v>
      </c>
      <c r="H88" s="253"/>
      <c r="I88" s="254">
        <f>ROUND(E88*H88,2)</f>
        <v>0</v>
      </c>
      <c r="J88" s="253"/>
      <c r="K88" s="254">
        <f>ROUND(E88*J88,2)</f>
        <v>0</v>
      </c>
      <c r="L88" s="254">
        <v>21</v>
      </c>
      <c r="M88" s="254">
        <f>G88*(1+L88/100)</f>
        <v>0</v>
      </c>
      <c r="N88" s="254">
        <v>2.5249999999999999</v>
      </c>
      <c r="O88" s="254">
        <f>ROUND(E88*N88,2)</f>
        <v>1.1200000000000001</v>
      </c>
      <c r="P88" s="254">
        <v>0</v>
      </c>
      <c r="Q88" s="254">
        <f>ROUND(E88*P88,2)</f>
        <v>0</v>
      </c>
      <c r="R88" s="254"/>
      <c r="S88" s="254" t="s">
        <v>128</v>
      </c>
      <c r="T88" s="255" t="s">
        <v>128</v>
      </c>
      <c r="U88" s="231">
        <v>0.47699999999999998</v>
      </c>
      <c r="V88" s="231">
        <f>ROUND(E88*U88,2)</f>
        <v>0.21</v>
      </c>
      <c r="W88" s="231"/>
      <c r="X88" s="231" t="s">
        <v>129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139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29"/>
      <c r="B89" s="230"/>
      <c r="C89" s="270" t="s">
        <v>203</v>
      </c>
      <c r="D89" s="257"/>
      <c r="E89" s="257"/>
      <c r="F89" s="257"/>
      <c r="G89" s="257"/>
      <c r="H89" s="231"/>
      <c r="I89" s="231"/>
      <c r="J89" s="231"/>
      <c r="K89" s="231"/>
      <c r="L89" s="231"/>
      <c r="M89" s="231"/>
      <c r="N89" s="231"/>
      <c r="O89" s="231"/>
      <c r="P89" s="231"/>
      <c r="Q89" s="231"/>
      <c r="R89" s="231"/>
      <c r="S89" s="231"/>
      <c r="T89" s="231"/>
      <c r="U89" s="231"/>
      <c r="V89" s="231"/>
      <c r="W89" s="231"/>
      <c r="X89" s="231"/>
      <c r="Y89" s="212"/>
      <c r="Z89" s="212"/>
      <c r="AA89" s="212"/>
      <c r="AB89" s="212"/>
      <c r="AC89" s="212"/>
      <c r="AD89" s="212"/>
      <c r="AE89" s="212"/>
      <c r="AF89" s="212"/>
      <c r="AG89" s="212" t="s">
        <v>149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29"/>
      <c r="B90" s="230"/>
      <c r="C90" s="268" t="s">
        <v>204</v>
      </c>
      <c r="D90" s="232"/>
      <c r="E90" s="233"/>
      <c r="F90" s="231"/>
      <c r="G90" s="231"/>
      <c r="H90" s="231"/>
      <c r="I90" s="231"/>
      <c r="J90" s="231"/>
      <c r="K90" s="231"/>
      <c r="L90" s="231"/>
      <c r="M90" s="231"/>
      <c r="N90" s="231"/>
      <c r="O90" s="231"/>
      <c r="P90" s="231"/>
      <c r="Q90" s="231"/>
      <c r="R90" s="231"/>
      <c r="S90" s="231"/>
      <c r="T90" s="231"/>
      <c r="U90" s="231"/>
      <c r="V90" s="231"/>
      <c r="W90" s="231"/>
      <c r="X90" s="231"/>
      <c r="Y90" s="212"/>
      <c r="Z90" s="212"/>
      <c r="AA90" s="212"/>
      <c r="AB90" s="212"/>
      <c r="AC90" s="212"/>
      <c r="AD90" s="212"/>
      <c r="AE90" s="212"/>
      <c r="AF90" s="212"/>
      <c r="AG90" s="212" t="s">
        <v>132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29"/>
      <c r="B91" s="230"/>
      <c r="C91" s="268" t="s">
        <v>205</v>
      </c>
      <c r="D91" s="232"/>
      <c r="E91" s="233">
        <v>0.27</v>
      </c>
      <c r="F91" s="231"/>
      <c r="G91" s="231"/>
      <c r="H91" s="231"/>
      <c r="I91" s="231"/>
      <c r="J91" s="231"/>
      <c r="K91" s="231"/>
      <c r="L91" s="231"/>
      <c r="M91" s="231"/>
      <c r="N91" s="231"/>
      <c r="O91" s="231"/>
      <c r="P91" s="231"/>
      <c r="Q91" s="231"/>
      <c r="R91" s="231"/>
      <c r="S91" s="231"/>
      <c r="T91" s="231"/>
      <c r="U91" s="231"/>
      <c r="V91" s="231"/>
      <c r="W91" s="231"/>
      <c r="X91" s="231"/>
      <c r="Y91" s="212"/>
      <c r="Z91" s="212"/>
      <c r="AA91" s="212"/>
      <c r="AB91" s="212"/>
      <c r="AC91" s="212"/>
      <c r="AD91" s="212"/>
      <c r="AE91" s="212"/>
      <c r="AF91" s="212"/>
      <c r="AG91" s="212" t="s">
        <v>132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29"/>
      <c r="B92" s="230"/>
      <c r="C92" s="269" t="s">
        <v>135</v>
      </c>
      <c r="D92" s="234"/>
      <c r="E92" s="235">
        <v>0.27</v>
      </c>
      <c r="F92" s="231"/>
      <c r="G92" s="231"/>
      <c r="H92" s="231"/>
      <c r="I92" s="231"/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12"/>
      <c r="Z92" s="212"/>
      <c r="AA92" s="212"/>
      <c r="AB92" s="212"/>
      <c r="AC92" s="212"/>
      <c r="AD92" s="212"/>
      <c r="AE92" s="212"/>
      <c r="AF92" s="212"/>
      <c r="AG92" s="212" t="s">
        <v>132</v>
      </c>
      <c r="AH92" s="212">
        <v>1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29"/>
      <c r="B93" s="230"/>
      <c r="C93" s="268" t="s">
        <v>186</v>
      </c>
      <c r="D93" s="232"/>
      <c r="E93" s="233"/>
      <c r="F93" s="231"/>
      <c r="G93" s="231"/>
      <c r="H93" s="231"/>
      <c r="I93" s="231"/>
      <c r="J93" s="231"/>
      <c r="K93" s="231"/>
      <c r="L93" s="231"/>
      <c r="M93" s="231"/>
      <c r="N93" s="231"/>
      <c r="O93" s="231"/>
      <c r="P93" s="231"/>
      <c r="Q93" s="231"/>
      <c r="R93" s="231"/>
      <c r="S93" s="231"/>
      <c r="T93" s="231"/>
      <c r="U93" s="231"/>
      <c r="V93" s="231"/>
      <c r="W93" s="231"/>
      <c r="X93" s="231"/>
      <c r="Y93" s="212"/>
      <c r="Z93" s="212"/>
      <c r="AA93" s="212"/>
      <c r="AB93" s="212"/>
      <c r="AC93" s="212"/>
      <c r="AD93" s="212"/>
      <c r="AE93" s="212"/>
      <c r="AF93" s="212"/>
      <c r="AG93" s="212" t="s">
        <v>132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2.5" outlineLevel="1" x14ac:dyDescent="0.2">
      <c r="A94" s="229"/>
      <c r="B94" s="230"/>
      <c r="C94" s="268" t="s">
        <v>206</v>
      </c>
      <c r="D94" s="232"/>
      <c r="E94" s="233">
        <v>0.1</v>
      </c>
      <c r="F94" s="231"/>
      <c r="G94" s="231"/>
      <c r="H94" s="231"/>
      <c r="I94" s="231"/>
      <c r="J94" s="231"/>
      <c r="K94" s="231"/>
      <c r="L94" s="231"/>
      <c r="M94" s="231"/>
      <c r="N94" s="231"/>
      <c r="O94" s="231"/>
      <c r="P94" s="231"/>
      <c r="Q94" s="231"/>
      <c r="R94" s="231"/>
      <c r="S94" s="231"/>
      <c r="T94" s="231"/>
      <c r="U94" s="231"/>
      <c r="V94" s="231"/>
      <c r="W94" s="231"/>
      <c r="X94" s="231"/>
      <c r="Y94" s="212"/>
      <c r="Z94" s="212"/>
      <c r="AA94" s="212"/>
      <c r="AB94" s="212"/>
      <c r="AC94" s="212"/>
      <c r="AD94" s="212"/>
      <c r="AE94" s="212"/>
      <c r="AF94" s="212"/>
      <c r="AG94" s="212" t="s">
        <v>132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29"/>
      <c r="B95" s="230"/>
      <c r="C95" s="269" t="s">
        <v>135</v>
      </c>
      <c r="D95" s="234"/>
      <c r="E95" s="235">
        <v>0.1</v>
      </c>
      <c r="F95" s="231"/>
      <c r="G95" s="231"/>
      <c r="H95" s="231"/>
      <c r="I95" s="231"/>
      <c r="J95" s="231"/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12"/>
      <c r="Z95" s="212"/>
      <c r="AA95" s="212"/>
      <c r="AB95" s="212"/>
      <c r="AC95" s="212"/>
      <c r="AD95" s="212"/>
      <c r="AE95" s="212"/>
      <c r="AF95" s="212"/>
      <c r="AG95" s="212" t="s">
        <v>132</v>
      </c>
      <c r="AH95" s="212">
        <v>1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29"/>
      <c r="B96" s="230"/>
      <c r="C96" s="271" t="s">
        <v>207</v>
      </c>
      <c r="D96" s="236"/>
      <c r="E96" s="237">
        <v>7.3999999999999996E-2</v>
      </c>
      <c r="F96" s="231"/>
      <c r="G96" s="231"/>
      <c r="H96" s="231"/>
      <c r="I96" s="231"/>
      <c r="J96" s="231"/>
      <c r="K96" s="231"/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12"/>
      <c r="Z96" s="212"/>
      <c r="AA96" s="212"/>
      <c r="AB96" s="212"/>
      <c r="AC96" s="212"/>
      <c r="AD96" s="212"/>
      <c r="AE96" s="212"/>
      <c r="AF96" s="212"/>
      <c r="AG96" s="212" t="s">
        <v>132</v>
      </c>
      <c r="AH96" s="212">
        <v>4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49">
        <v>18</v>
      </c>
      <c r="B97" s="250" t="s">
        <v>208</v>
      </c>
      <c r="C97" s="267" t="s">
        <v>209</v>
      </c>
      <c r="D97" s="251" t="s">
        <v>179</v>
      </c>
      <c r="E97" s="252">
        <v>0.55000000000000004</v>
      </c>
      <c r="F97" s="253"/>
      <c r="G97" s="254">
        <f>ROUND(E97*F97,2)</f>
        <v>0</v>
      </c>
      <c r="H97" s="253"/>
      <c r="I97" s="254">
        <f>ROUND(E97*H97,2)</f>
        <v>0</v>
      </c>
      <c r="J97" s="253"/>
      <c r="K97" s="254">
        <f>ROUND(E97*J97,2)</f>
        <v>0</v>
      </c>
      <c r="L97" s="254">
        <v>21</v>
      </c>
      <c r="M97" s="254">
        <f>G97*(1+L97/100)</f>
        <v>0</v>
      </c>
      <c r="N97" s="254">
        <v>3.9199999999999999E-2</v>
      </c>
      <c r="O97" s="254">
        <f>ROUND(E97*N97,2)</f>
        <v>0.02</v>
      </c>
      <c r="P97" s="254">
        <v>0</v>
      </c>
      <c r="Q97" s="254">
        <f>ROUND(E97*P97,2)</f>
        <v>0</v>
      </c>
      <c r="R97" s="254"/>
      <c r="S97" s="254" t="s">
        <v>128</v>
      </c>
      <c r="T97" s="255" t="s">
        <v>128</v>
      </c>
      <c r="U97" s="231">
        <v>1.05</v>
      </c>
      <c r="V97" s="231">
        <f>ROUND(E97*U97,2)</f>
        <v>0.57999999999999996</v>
      </c>
      <c r="W97" s="231"/>
      <c r="X97" s="231" t="s">
        <v>129</v>
      </c>
      <c r="Y97" s="212"/>
      <c r="Z97" s="212"/>
      <c r="AA97" s="212"/>
      <c r="AB97" s="212"/>
      <c r="AC97" s="212"/>
      <c r="AD97" s="212"/>
      <c r="AE97" s="212"/>
      <c r="AF97" s="212"/>
      <c r="AG97" s="212" t="s">
        <v>139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29"/>
      <c r="B98" s="230"/>
      <c r="C98" s="268" t="s">
        <v>204</v>
      </c>
      <c r="D98" s="232"/>
      <c r="E98" s="233"/>
      <c r="F98" s="231"/>
      <c r="G98" s="231"/>
      <c r="H98" s="231"/>
      <c r="I98" s="231"/>
      <c r="J98" s="231"/>
      <c r="K98" s="231"/>
      <c r="L98" s="231"/>
      <c r="M98" s="231"/>
      <c r="N98" s="231"/>
      <c r="O98" s="231"/>
      <c r="P98" s="231"/>
      <c r="Q98" s="231"/>
      <c r="R98" s="231"/>
      <c r="S98" s="231"/>
      <c r="T98" s="231"/>
      <c r="U98" s="231"/>
      <c r="V98" s="231"/>
      <c r="W98" s="231"/>
      <c r="X98" s="231"/>
      <c r="Y98" s="212"/>
      <c r="Z98" s="212"/>
      <c r="AA98" s="212"/>
      <c r="AB98" s="212"/>
      <c r="AC98" s="212"/>
      <c r="AD98" s="212"/>
      <c r="AE98" s="212"/>
      <c r="AF98" s="212"/>
      <c r="AG98" s="212" t="s">
        <v>132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29"/>
      <c r="B99" s="230"/>
      <c r="C99" s="268" t="s">
        <v>210</v>
      </c>
      <c r="D99" s="232"/>
      <c r="E99" s="233"/>
      <c r="F99" s="231"/>
      <c r="G99" s="231"/>
      <c r="H99" s="231"/>
      <c r="I99" s="231"/>
      <c r="J99" s="231"/>
      <c r="K99" s="231"/>
      <c r="L99" s="231"/>
      <c r="M99" s="231"/>
      <c r="N99" s="231"/>
      <c r="O99" s="231"/>
      <c r="P99" s="231"/>
      <c r="Q99" s="231"/>
      <c r="R99" s="231"/>
      <c r="S99" s="231"/>
      <c r="T99" s="231"/>
      <c r="U99" s="231"/>
      <c r="V99" s="231"/>
      <c r="W99" s="231"/>
      <c r="X99" s="231"/>
      <c r="Y99" s="212"/>
      <c r="Z99" s="212"/>
      <c r="AA99" s="212"/>
      <c r="AB99" s="212"/>
      <c r="AC99" s="212"/>
      <c r="AD99" s="212"/>
      <c r="AE99" s="212"/>
      <c r="AF99" s="212"/>
      <c r="AG99" s="212" t="s">
        <v>132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29"/>
      <c r="B100" s="230"/>
      <c r="C100" s="268" t="s">
        <v>211</v>
      </c>
      <c r="D100" s="232"/>
      <c r="E100" s="233">
        <v>0.55000000000000004</v>
      </c>
      <c r="F100" s="231"/>
      <c r="G100" s="231"/>
      <c r="H100" s="231"/>
      <c r="I100" s="231"/>
      <c r="J100" s="231"/>
      <c r="K100" s="231"/>
      <c r="L100" s="231"/>
      <c r="M100" s="231"/>
      <c r="N100" s="231"/>
      <c r="O100" s="231"/>
      <c r="P100" s="231"/>
      <c r="Q100" s="231"/>
      <c r="R100" s="231"/>
      <c r="S100" s="231"/>
      <c r="T100" s="231"/>
      <c r="U100" s="231"/>
      <c r="V100" s="231"/>
      <c r="W100" s="231"/>
      <c r="X100" s="231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132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29"/>
      <c r="B101" s="230"/>
      <c r="C101" s="269" t="s">
        <v>135</v>
      </c>
      <c r="D101" s="234"/>
      <c r="E101" s="235">
        <v>0.55000000000000004</v>
      </c>
      <c r="F101" s="231"/>
      <c r="G101" s="231"/>
      <c r="H101" s="231"/>
      <c r="I101" s="231"/>
      <c r="J101" s="231"/>
      <c r="K101" s="231"/>
      <c r="L101" s="231"/>
      <c r="M101" s="231"/>
      <c r="N101" s="231"/>
      <c r="O101" s="231"/>
      <c r="P101" s="231"/>
      <c r="Q101" s="231"/>
      <c r="R101" s="231"/>
      <c r="S101" s="231"/>
      <c r="T101" s="231"/>
      <c r="U101" s="231"/>
      <c r="V101" s="231"/>
      <c r="W101" s="231"/>
      <c r="X101" s="231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132</v>
      </c>
      <c r="AH101" s="212">
        <v>1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49">
        <v>19</v>
      </c>
      <c r="B102" s="250" t="s">
        <v>212</v>
      </c>
      <c r="C102" s="267" t="s">
        <v>213</v>
      </c>
      <c r="D102" s="251" t="s">
        <v>179</v>
      </c>
      <c r="E102" s="252">
        <v>0.55000000000000004</v>
      </c>
      <c r="F102" s="253"/>
      <c r="G102" s="254">
        <f>ROUND(E102*F102,2)</f>
        <v>0</v>
      </c>
      <c r="H102" s="253"/>
      <c r="I102" s="254">
        <f>ROUND(E102*H102,2)</f>
        <v>0</v>
      </c>
      <c r="J102" s="253"/>
      <c r="K102" s="254">
        <f>ROUND(E102*J102,2)</f>
        <v>0</v>
      </c>
      <c r="L102" s="254">
        <v>21</v>
      </c>
      <c r="M102" s="254">
        <f>G102*(1+L102/100)</f>
        <v>0</v>
      </c>
      <c r="N102" s="254">
        <v>0</v>
      </c>
      <c r="O102" s="254">
        <f>ROUND(E102*N102,2)</f>
        <v>0</v>
      </c>
      <c r="P102" s="254">
        <v>0</v>
      </c>
      <c r="Q102" s="254">
        <f>ROUND(E102*P102,2)</f>
        <v>0</v>
      </c>
      <c r="R102" s="254"/>
      <c r="S102" s="254" t="s">
        <v>128</v>
      </c>
      <c r="T102" s="255" t="s">
        <v>128</v>
      </c>
      <c r="U102" s="231">
        <v>0.32</v>
      </c>
      <c r="V102" s="231">
        <f>ROUND(E102*U102,2)</f>
        <v>0.18</v>
      </c>
      <c r="W102" s="231"/>
      <c r="X102" s="231" t="s">
        <v>129</v>
      </c>
      <c r="Y102" s="212"/>
      <c r="Z102" s="212"/>
      <c r="AA102" s="212"/>
      <c r="AB102" s="212"/>
      <c r="AC102" s="212"/>
      <c r="AD102" s="212"/>
      <c r="AE102" s="212"/>
      <c r="AF102" s="212"/>
      <c r="AG102" s="212" t="s">
        <v>139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29"/>
      <c r="B103" s="230"/>
      <c r="C103" s="270" t="s">
        <v>214</v>
      </c>
      <c r="D103" s="257"/>
      <c r="E103" s="257"/>
      <c r="F103" s="257"/>
      <c r="G103" s="257"/>
      <c r="H103" s="231"/>
      <c r="I103" s="231"/>
      <c r="J103" s="231"/>
      <c r="K103" s="231"/>
      <c r="L103" s="231"/>
      <c r="M103" s="231"/>
      <c r="N103" s="231"/>
      <c r="O103" s="231"/>
      <c r="P103" s="231"/>
      <c r="Q103" s="231"/>
      <c r="R103" s="231"/>
      <c r="S103" s="231"/>
      <c r="T103" s="231"/>
      <c r="U103" s="231"/>
      <c r="V103" s="231"/>
      <c r="W103" s="231"/>
      <c r="X103" s="231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149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29"/>
      <c r="B104" s="230"/>
      <c r="C104" s="268" t="s">
        <v>215</v>
      </c>
      <c r="D104" s="232"/>
      <c r="E104" s="233"/>
      <c r="F104" s="231"/>
      <c r="G104" s="231"/>
      <c r="H104" s="231"/>
      <c r="I104" s="231"/>
      <c r="J104" s="231"/>
      <c r="K104" s="231"/>
      <c r="L104" s="231"/>
      <c r="M104" s="231"/>
      <c r="N104" s="231"/>
      <c r="O104" s="231"/>
      <c r="P104" s="231"/>
      <c r="Q104" s="231"/>
      <c r="R104" s="231"/>
      <c r="S104" s="231"/>
      <c r="T104" s="231"/>
      <c r="U104" s="231"/>
      <c r="V104" s="231"/>
      <c r="W104" s="231"/>
      <c r="X104" s="231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132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29"/>
      <c r="B105" s="230"/>
      <c r="C105" s="268" t="s">
        <v>216</v>
      </c>
      <c r="D105" s="232"/>
      <c r="E105" s="233">
        <v>0.55000000000000004</v>
      </c>
      <c r="F105" s="231"/>
      <c r="G105" s="231"/>
      <c r="H105" s="231"/>
      <c r="I105" s="231"/>
      <c r="J105" s="231"/>
      <c r="K105" s="231"/>
      <c r="L105" s="231"/>
      <c r="M105" s="231"/>
      <c r="N105" s="231"/>
      <c r="O105" s="231"/>
      <c r="P105" s="231"/>
      <c r="Q105" s="231"/>
      <c r="R105" s="231"/>
      <c r="S105" s="231"/>
      <c r="T105" s="231"/>
      <c r="U105" s="231"/>
      <c r="V105" s="231"/>
      <c r="W105" s="231"/>
      <c r="X105" s="23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132</v>
      </c>
      <c r="AH105" s="212">
        <v>5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29"/>
      <c r="B106" s="230"/>
      <c r="C106" s="269" t="s">
        <v>135</v>
      </c>
      <c r="D106" s="234"/>
      <c r="E106" s="235">
        <v>0.55000000000000004</v>
      </c>
      <c r="F106" s="231"/>
      <c r="G106" s="231"/>
      <c r="H106" s="231"/>
      <c r="I106" s="231"/>
      <c r="J106" s="231"/>
      <c r="K106" s="231"/>
      <c r="L106" s="231"/>
      <c r="M106" s="231"/>
      <c r="N106" s="231"/>
      <c r="O106" s="231"/>
      <c r="P106" s="231"/>
      <c r="Q106" s="231"/>
      <c r="R106" s="231"/>
      <c r="S106" s="231"/>
      <c r="T106" s="231"/>
      <c r="U106" s="231"/>
      <c r="V106" s="231"/>
      <c r="W106" s="231"/>
      <c r="X106" s="23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132</v>
      </c>
      <c r="AH106" s="212">
        <v>1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x14ac:dyDescent="0.2">
      <c r="A107" s="243" t="s">
        <v>123</v>
      </c>
      <c r="B107" s="244" t="s">
        <v>81</v>
      </c>
      <c r="C107" s="266" t="s">
        <v>82</v>
      </c>
      <c r="D107" s="245"/>
      <c r="E107" s="246"/>
      <c r="F107" s="247"/>
      <c r="G107" s="247">
        <f>SUMIF(AG108:AG110,"&lt;&gt;NOR",G108:G110)</f>
        <v>0</v>
      </c>
      <c r="H107" s="247"/>
      <c r="I107" s="247">
        <f>SUM(I108:I110)</f>
        <v>0</v>
      </c>
      <c r="J107" s="247"/>
      <c r="K107" s="247">
        <f>SUM(K108:K110)</f>
        <v>0</v>
      </c>
      <c r="L107" s="247"/>
      <c r="M107" s="247">
        <f>SUM(M108:M110)</f>
        <v>0</v>
      </c>
      <c r="N107" s="247"/>
      <c r="O107" s="247">
        <f>SUM(O108:O110)</f>
        <v>0.16</v>
      </c>
      <c r="P107" s="247"/>
      <c r="Q107" s="247">
        <f>SUM(Q108:Q110)</f>
        <v>0</v>
      </c>
      <c r="R107" s="247"/>
      <c r="S107" s="247"/>
      <c r="T107" s="248"/>
      <c r="U107" s="242"/>
      <c r="V107" s="242">
        <f>SUM(V108:V110)</f>
        <v>0</v>
      </c>
      <c r="W107" s="242"/>
      <c r="X107" s="242"/>
      <c r="AG107" t="s">
        <v>124</v>
      </c>
    </row>
    <row r="108" spans="1:60" ht="22.5" outlineLevel="1" x14ac:dyDescent="0.2">
      <c r="A108" s="249">
        <v>20</v>
      </c>
      <c r="B108" s="250" t="s">
        <v>217</v>
      </c>
      <c r="C108" s="267" t="s">
        <v>218</v>
      </c>
      <c r="D108" s="251" t="s">
        <v>199</v>
      </c>
      <c r="E108" s="252">
        <v>2</v>
      </c>
      <c r="F108" s="253"/>
      <c r="G108" s="254">
        <f>ROUND(E108*F108,2)</f>
        <v>0</v>
      </c>
      <c r="H108" s="253"/>
      <c r="I108" s="254">
        <f>ROUND(E108*H108,2)</f>
        <v>0</v>
      </c>
      <c r="J108" s="253"/>
      <c r="K108" s="254">
        <f>ROUND(E108*J108,2)</f>
        <v>0</v>
      </c>
      <c r="L108" s="254">
        <v>21</v>
      </c>
      <c r="M108" s="254">
        <f>G108*(1+L108/100)</f>
        <v>0</v>
      </c>
      <c r="N108" s="254">
        <v>8.1000000000000003E-2</v>
      </c>
      <c r="O108" s="254">
        <f>ROUND(E108*N108,2)</f>
        <v>0.16</v>
      </c>
      <c r="P108" s="254">
        <v>0</v>
      </c>
      <c r="Q108" s="254">
        <f>ROUND(E108*P108,2)</f>
        <v>0</v>
      </c>
      <c r="R108" s="254"/>
      <c r="S108" s="254" t="s">
        <v>219</v>
      </c>
      <c r="T108" s="255" t="s">
        <v>220</v>
      </c>
      <c r="U108" s="231">
        <v>0</v>
      </c>
      <c r="V108" s="231">
        <f>ROUND(E108*U108,2)</f>
        <v>0</v>
      </c>
      <c r="W108" s="231"/>
      <c r="X108" s="231" t="s">
        <v>129</v>
      </c>
      <c r="Y108" s="212"/>
      <c r="Z108" s="212"/>
      <c r="AA108" s="212"/>
      <c r="AB108" s="212"/>
      <c r="AC108" s="212"/>
      <c r="AD108" s="212"/>
      <c r="AE108" s="212"/>
      <c r="AF108" s="212"/>
      <c r="AG108" s="212" t="s">
        <v>139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29"/>
      <c r="B109" s="230"/>
      <c r="C109" s="268" t="s">
        <v>221</v>
      </c>
      <c r="D109" s="232"/>
      <c r="E109" s="233">
        <v>2</v>
      </c>
      <c r="F109" s="231"/>
      <c r="G109" s="231"/>
      <c r="H109" s="231"/>
      <c r="I109" s="231"/>
      <c r="J109" s="231"/>
      <c r="K109" s="231"/>
      <c r="L109" s="231"/>
      <c r="M109" s="231"/>
      <c r="N109" s="231"/>
      <c r="O109" s="231"/>
      <c r="P109" s="231"/>
      <c r="Q109" s="231"/>
      <c r="R109" s="231"/>
      <c r="S109" s="231"/>
      <c r="T109" s="231"/>
      <c r="U109" s="231"/>
      <c r="V109" s="231"/>
      <c r="W109" s="231"/>
      <c r="X109" s="231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132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29"/>
      <c r="B110" s="230"/>
      <c r="C110" s="269" t="s">
        <v>135</v>
      </c>
      <c r="D110" s="234"/>
      <c r="E110" s="235">
        <v>2</v>
      </c>
      <c r="F110" s="231"/>
      <c r="G110" s="231"/>
      <c r="H110" s="231"/>
      <c r="I110" s="231"/>
      <c r="J110" s="231"/>
      <c r="K110" s="231"/>
      <c r="L110" s="231"/>
      <c r="M110" s="231"/>
      <c r="N110" s="231"/>
      <c r="O110" s="231"/>
      <c r="P110" s="231"/>
      <c r="Q110" s="231"/>
      <c r="R110" s="231"/>
      <c r="S110" s="231"/>
      <c r="T110" s="231"/>
      <c r="U110" s="231"/>
      <c r="V110" s="231"/>
      <c r="W110" s="231"/>
      <c r="X110" s="231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132</v>
      </c>
      <c r="AH110" s="212">
        <v>1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x14ac:dyDescent="0.2">
      <c r="A111" s="243" t="s">
        <v>123</v>
      </c>
      <c r="B111" s="244" t="s">
        <v>83</v>
      </c>
      <c r="C111" s="266" t="s">
        <v>84</v>
      </c>
      <c r="D111" s="245"/>
      <c r="E111" s="246"/>
      <c r="F111" s="247"/>
      <c r="G111" s="247">
        <f>SUMIF(AG112:AG121,"&lt;&gt;NOR",G112:G121)</f>
        <v>0</v>
      </c>
      <c r="H111" s="247"/>
      <c r="I111" s="247">
        <f>SUM(I112:I121)</f>
        <v>0</v>
      </c>
      <c r="J111" s="247"/>
      <c r="K111" s="247">
        <f>SUM(K112:K121)</f>
        <v>0</v>
      </c>
      <c r="L111" s="247"/>
      <c r="M111" s="247">
        <f>SUM(M112:M121)</f>
        <v>0</v>
      </c>
      <c r="N111" s="247"/>
      <c r="O111" s="247">
        <f>SUM(O112:O121)</f>
        <v>0.01</v>
      </c>
      <c r="P111" s="247"/>
      <c r="Q111" s="247">
        <f>SUM(Q112:Q121)</f>
        <v>0</v>
      </c>
      <c r="R111" s="247"/>
      <c r="S111" s="247"/>
      <c r="T111" s="248"/>
      <c r="U111" s="242"/>
      <c r="V111" s="242">
        <f>SUM(V112:V121)</f>
        <v>1.85</v>
      </c>
      <c r="W111" s="242"/>
      <c r="X111" s="242"/>
      <c r="AG111" t="s">
        <v>124</v>
      </c>
    </row>
    <row r="112" spans="1:60" outlineLevel="1" x14ac:dyDescent="0.2">
      <c r="A112" s="249">
        <v>21</v>
      </c>
      <c r="B112" s="250" t="s">
        <v>222</v>
      </c>
      <c r="C112" s="267" t="s">
        <v>223</v>
      </c>
      <c r="D112" s="251" t="s">
        <v>183</v>
      </c>
      <c r="E112" s="252">
        <v>3.2</v>
      </c>
      <c r="F112" s="253"/>
      <c r="G112" s="254">
        <f>ROUND(E112*F112,2)</f>
        <v>0</v>
      </c>
      <c r="H112" s="253"/>
      <c r="I112" s="254">
        <f>ROUND(E112*H112,2)</f>
        <v>0</v>
      </c>
      <c r="J112" s="253"/>
      <c r="K112" s="254">
        <f>ROUND(E112*J112,2)</f>
        <v>0</v>
      </c>
      <c r="L112" s="254">
        <v>21</v>
      </c>
      <c r="M112" s="254">
        <f>G112*(1+L112/100)</f>
        <v>0</v>
      </c>
      <c r="N112" s="254">
        <v>4.3E-3</v>
      </c>
      <c r="O112" s="254">
        <f>ROUND(E112*N112,2)</f>
        <v>0.01</v>
      </c>
      <c r="P112" s="254">
        <v>0</v>
      </c>
      <c r="Q112" s="254">
        <f>ROUND(E112*P112,2)</f>
        <v>0</v>
      </c>
      <c r="R112" s="254"/>
      <c r="S112" s="254" t="s">
        <v>219</v>
      </c>
      <c r="T112" s="255" t="s">
        <v>224</v>
      </c>
      <c r="U112" s="231">
        <v>0.20799999999999999</v>
      </c>
      <c r="V112" s="231">
        <f>ROUND(E112*U112,2)</f>
        <v>0.67</v>
      </c>
      <c r="W112" s="231"/>
      <c r="X112" s="231" t="s">
        <v>129</v>
      </c>
      <c r="Y112" s="212"/>
      <c r="Z112" s="212"/>
      <c r="AA112" s="212"/>
      <c r="AB112" s="212"/>
      <c r="AC112" s="212"/>
      <c r="AD112" s="212"/>
      <c r="AE112" s="212"/>
      <c r="AF112" s="212"/>
      <c r="AG112" s="212" t="s">
        <v>130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29"/>
      <c r="B113" s="230"/>
      <c r="C113" s="268" t="s">
        <v>225</v>
      </c>
      <c r="D113" s="232"/>
      <c r="E113" s="233"/>
      <c r="F113" s="231"/>
      <c r="G113" s="231"/>
      <c r="H113" s="231"/>
      <c r="I113" s="231"/>
      <c r="J113" s="231"/>
      <c r="K113" s="231"/>
      <c r="L113" s="231"/>
      <c r="M113" s="231"/>
      <c r="N113" s="231"/>
      <c r="O113" s="231"/>
      <c r="P113" s="231"/>
      <c r="Q113" s="231"/>
      <c r="R113" s="231"/>
      <c r="S113" s="231"/>
      <c r="T113" s="231"/>
      <c r="U113" s="231"/>
      <c r="V113" s="231"/>
      <c r="W113" s="231"/>
      <c r="X113" s="23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132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29"/>
      <c r="B114" s="230"/>
      <c r="C114" s="268" t="s">
        <v>226</v>
      </c>
      <c r="D114" s="232"/>
      <c r="E114" s="233">
        <v>3.2</v>
      </c>
      <c r="F114" s="231"/>
      <c r="G114" s="231"/>
      <c r="H114" s="231"/>
      <c r="I114" s="231"/>
      <c r="J114" s="231"/>
      <c r="K114" s="231"/>
      <c r="L114" s="231"/>
      <c r="M114" s="231"/>
      <c r="N114" s="231"/>
      <c r="O114" s="231"/>
      <c r="P114" s="231"/>
      <c r="Q114" s="231"/>
      <c r="R114" s="231"/>
      <c r="S114" s="231"/>
      <c r="T114" s="231"/>
      <c r="U114" s="231"/>
      <c r="V114" s="231"/>
      <c r="W114" s="231"/>
      <c r="X114" s="231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132</v>
      </c>
      <c r="AH114" s="212">
        <v>5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29"/>
      <c r="B115" s="230"/>
      <c r="C115" s="269" t="s">
        <v>135</v>
      </c>
      <c r="D115" s="234"/>
      <c r="E115" s="235">
        <v>3.2</v>
      </c>
      <c r="F115" s="231"/>
      <c r="G115" s="231"/>
      <c r="H115" s="231"/>
      <c r="I115" s="231"/>
      <c r="J115" s="231"/>
      <c r="K115" s="231"/>
      <c r="L115" s="231"/>
      <c r="M115" s="231"/>
      <c r="N115" s="231"/>
      <c r="O115" s="231"/>
      <c r="P115" s="231"/>
      <c r="Q115" s="231"/>
      <c r="R115" s="231"/>
      <c r="S115" s="231"/>
      <c r="T115" s="231"/>
      <c r="U115" s="231"/>
      <c r="V115" s="231"/>
      <c r="W115" s="231"/>
      <c r="X115" s="23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132</v>
      </c>
      <c r="AH115" s="212">
        <v>1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49">
        <v>22</v>
      </c>
      <c r="B116" s="250" t="s">
        <v>227</v>
      </c>
      <c r="C116" s="267" t="s">
        <v>228</v>
      </c>
      <c r="D116" s="251" t="s">
        <v>179</v>
      </c>
      <c r="E116" s="252">
        <v>2.7</v>
      </c>
      <c r="F116" s="253"/>
      <c r="G116" s="254">
        <f>ROUND(E116*F116,2)</f>
        <v>0</v>
      </c>
      <c r="H116" s="253"/>
      <c r="I116" s="254">
        <f>ROUND(E116*H116,2)</f>
        <v>0</v>
      </c>
      <c r="J116" s="253"/>
      <c r="K116" s="254">
        <f>ROUND(E116*J116,2)</f>
        <v>0</v>
      </c>
      <c r="L116" s="254">
        <v>21</v>
      </c>
      <c r="M116" s="254">
        <f>G116*(1+L116/100)</f>
        <v>0</v>
      </c>
      <c r="N116" s="254">
        <v>0</v>
      </c>
      <c r="O116" s="254">
        <f>ROUND(E116*N116,2)</f>
        <v>0</v>
      </c>
      <c r="P116" s="254">
        <v>0</v>
      </c>
      <c r="Q116" s="254">
        <f>ROUND(E116*P116,2)</f>
        <v>0</v>
      </c>
      <c r="R116" s="254"/>
      <c r="S116" s="254" t="s">
        <v>128</v>
      </c>
      <c r="T116" s="255" t="s">
        <v>128</v>
      </c>
      <c r="U116" s="231">
        <v>0.125</v>
      </c>
      <c r="V116" s="231">
        <f>ROUND(E116*U116,2)</f>
        <v>0.34</v>
      </c>
      <c r="W116" s="231"/>
      <c r="X116" s="231" t="s">
        <v>129</v>
      </c>
      <c r="Y116" s="212"/>
      <c r="Z116" s="212"/>
      <c r="AA116" s="212"/>
      <c r="AB116" s="212"/>
      <c r="AC116" s="212"/>
      <c r="AD116" s="212"/>
      <c r="AE116" s="212"/>
      <c r="AF116" s="212"/>
      <c r="AG116" s="212" t="s">
        <v>130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29"/>
      <c r="B117" s="230"/>
      <c r="C117" s="268" t="s">
        <v>229</v>
      </c>
      <c r="D117" s="232"/>
      <c r="E117" s="233">
        <v>2.7</v>
      </c>
      <c r="F117" s="231"/>
      <c r="G117" s="231"/>
      <c r="H117" s="231"/>
      <c r="I117" s="231"/>
      <c r="J117" s="231"/>
      <c r="K117" s="231"/>
      <c r="L117" s="231"/>
      <c r="M117" s="231"/>
      <c r="N117" s="231"/>
      <c r="O117" s="231"/>
      <c r="P117" s="231"/>
      <c r="Q117" s="231"/>
      <c r="R117" s="231"/>
      <c r="S117" s="231"/>
      <c r="T117" s="231"/>
      <c r="U117" s="231"/>
      <c r="V117" s="231"/>
      <c r="W117" s="231"/>
      <c r="X117" s="231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132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29"/>
      <c r="B118" s="230"/>
      <c r="C118" s="269" t="s">
        <v>135</v>
      </c>
      <c r="D118" s="234"/>
      <c r="E118" s="235">
        <v>2.7</v>
      </c>
      <c r="F118" s="231"/>
      <c r="G118" s="231"/>
      <c r="H118" s="231"/>
      <c r="I118" s="231"/>
      <c r="J118" s="231"/>
      <c r="K118" s="231"/>
      <c r="L118" s="231"/>
      <c r="M118" s="231"/>
      <c r="N118" s="231"/>
      <c r="O118" s="231"/>
      <c r="P118" s="231"/>
      <c r="Q118" s="231"/>
      <c r="R118" s="231"/>
      <c r="S118" s="231"/>
      <c r="T118" s="231"/>
      <c r="U118" s="231"/>
      <c r="V118" s="231"/>
      <c r="W118" s="231"/>
      <c r="X118" s="231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132</v>
      </c>
      <c r="AH118" s="212">
        <v>1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49">
        <v>23</v>
      </c>
      <c r="B119" s="250" t="s">
        <v>230</v>
      </c>
      <c r="C119" s="267" t="s">
        <v>231</v>
      </c>
      <c r="D119" s="251" t="s">
        <v>179</v>
      </c>
      <c r="E119" s="252">
        <v>2.7</v>
      </c>
      <c r="F119" s="253"/>
      <c r="G119" s="254">
        <f>ROUND(E119*F119,2)</f>
        <v>0</v>
      </c>
      <c r="H119" s="253"/>
      <c r="I119" s="254">
        <f>ROUND(E119*H119,2)</f>
        <v>0</v>
      </c>
      <c r="J119" s="253"/>
      <c r="K119" s="254">
        <f>ROUND(E119*J119,2)</f>
        <v>0</v>
      </c>
      <c r="L119" s="254">
        <v>21</v>
      </c>
      <c r="M119" s="254">
        <f>G119*(1+L119/100)</f>
        <v>0</v>
      </c>
      <c r="N119" s="254">
        <v>7.6000000000000004E-4</v>
      </c>
      <c r="O119" s="254">
        <f>ROUND(E119*N119,2)</f>
        <v>0</v>
      </c>
      <c r="P119" s="254">
        <v>0</v>
      </c>
      <c r="Q119" s="254">
        <f>ROUND(E119*P119,2)</f>
        <v>0</v>
      </c>
      <c r="R119" s="254"/>
      <c r="S119" s="254" t="s">
        <v>128</v>
      </c>
      <c r="T119" s="255" t="s">
        <v>128</v>
      </c>
      <c r="U119" s="231">
        <v>0.311</v>
      </c>
      <c r="V119" s="231">
        <f>ROUND(E119*U119,2)</f>
        <v>0.84</v>
      </c>
      <c r="W119" s="231"/>
      <c r="X119" s="231" t="s">
        <v>129</v>
      </c>
      <c r="Y119" s="212"/>
      <c r="Z119" s="212"/>
      <c r="AA119" s="212"/>
      <c r="AB119" s="212"/>
      <c r="AC119" s="212"/>
      <c r="AD119" s="212"/>
      <c r="AE119" s="212"/>
      <c r="AF119" s="212"/>
      <c r="AG119" s="212" t="s">
        <v>130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29"/>
      <c r="B120" s="230"/>
      <c r="C120" s="268" t="s">
        <v>229</v>
      </c>
      <c r="D120" s="232"/>
      <c r="E120" s="233">
        <v>2.7</v>
      </c>
      <c r="F120" s="231"/>
      <c r="G120" s="231"/>
      <c r="H120" s="231"/>
      <c r="I120" s="231"/>
      <c r="J120" s="231"/>
      <c r="K120" s="231"/>
      <c r="L120" s="231"/>
      <c r="M120" s="231"/>
      <c r="N120" s="231"/>
      <c r="O120" s="231"/>
      <c r="P120" s="231"/>
      <c r="Q120" s="231"/>
      <c r="R120" s="231"/>
      <c r="S120" s="231"/>
      <c r="T120" s="231"/>
      <c r="U120" s="231"/>
      <c r="V120" s="231"/>
      <c r="W120" s="231"/>
      <c r="X120" s="231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132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29"/>
      <c r="B121" s="230"/>
      <c r="C121" s="269" t="s">
        <v>135</v>
      </c>
      <c r="D121" s="234"/>
      <c r="E121" s="235">
        <v>2.7</v>
      </c>
      <c r="F121" s="231"/>
      <c r="G121" s="231"/>
      <c r="H121" s="231"/>
      <c r="I121" s="231"/>
      <c r="J121" s="231"/>
      <c r="K121" s="231"/>
      <c r="L121" s="231"/>
      <c r="M121" s="231"/>
      <c r="N121" s="231"/>
      <c r="O121" s="231"/>
      <c r="P121" s="231"/>
      <c r="Q121" s="231"/>
      <c r="R121" s="231"/>
      <c r="S121" s="231"/>
      <c r="T121" s="231"/>
      <c r="U121" s="231"/>
      <c r="V121" s="231"/>
      <c r="W121" s="231"/>
      <c r="X121" s="23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132</v>
      </c>
      <c r="AH121" s="212">
        <v>1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ht="25.5" x14ac:dyDescent="0.2">
      <c r="A122" s="243" t="s">
        <v>123</v>
      </c>
      <c r="B122" s="244" t="s">
        <v>85</v>
      </c>
      <c r="C122" s="266" t="s">
        <v>86</v>
      </c>
      <c r="D122" s="245"/>
      <c r="E122" s="246"/>
      <c r="F122" s="247"/>
      <c r="G122" s="247">
        <f>SUMIF(AG123:AG126,"&lt;&gt;NOR",G123:G126)</f>
        <v>0</v>
      </c>
      <c r="H122" s="247"/>
      <c r="I122" s="247">
        <f>SUM(I123:I126)</f>
        <v>0</v>
      </c>
      <c r="J122" s="247"/>
      <c r="K122" s="247">
        <f>SUM(K123:K126)</f>
        <v>0</v>
      </c>
      <c r="L122" s="247"/>
      <c r="M122" s="247">
        <f>SUM(M123:M126)</f>
        <v>0</v>
      </c>
      <c r="N122" s="247"/>
      <c r="O122" s="247">
        <f>SUM(O123:O126)</f>
        <v>0</v>
      </c>
      <c r="P122" s="247"/>
      <c r="Q122" s="247">
        <f>SUM(Q123:Q126)</f>
        <v>0</v>
      </c>
      <c r="R122" s="247"/>
      <c r="S122" s="247"/>
      <c r="T122" s="248"/>
      <c r="U122" s="242"/>
      <c r="V122" s="242">
        <f>SUM(V123:V126)</f>
        <v>4.7300000000000004</v>
      </c>
      <c r="W122" s="242"/>
      <c r="X122" s="242"/>
      <c r="AG122" t="s">
        <v>124</v>
      </c>
    </row>
    <row r="123" spans="1:60" outlineLevel="1" x14ac:dyDescent="0.2">
      <c r="A123" s="249">
        <v>24</v>
      </c>
      <c r="B123" s="250" t="s">
        <v>232</v>
      </c>
      <c r="C123" s="267" t="s">
        <v>233</v>
      </c>
      <c r="D123" s="251" t="s">
        <v>179</v>
      </c>
      <c r="E123" s="252">
        <v>34</v>
      </c>
      <c r="F123" s="253"/>
      <c r="G123" s="254">
        <f>ROUND(E123*F123,2)</f>
        <v>0</v>
      </c>
      <c r="H123" s="253"/>
      <c r="I123" s="254">
        <f>ROUND(E123*H123,2)</f>
        <v>0</v>
      </c>
      <c r="J123" s="253"/>
      <c r="K123" s="254">
        <f>ROUND(E123*J123,2)</f>
        <v>0</v>
      </c>
      <c r="L123" s="254">
        <v>21</v>
      </c>
      <c r="M123" s="254">
        <f>G123*(1+L123/100)</f>
        <v>0</v>
      </c>
      <c r="N123" s="254">
        <v>0</v>
      </c>
      <c r="O123" s="254">
        <f>ROUND(E123*N123,2)</f>
        <v>0</v>
      </c>
      <c r="P123" s="254">
        <v>0</v>
      </c>
      <c r="Q123" s="254">
        <f>ROUND(E123*P123,2)</f>
        <v>0</v>
      </c>
      <c r="R123" s="254"/>
      <c r="S123" s="254" t="s">
        <v>128</v>
      </c>
      <c r="T123" s="255" t="s">
        <v>128</v>
      </c>
      <c r="U123" s="231">
        <v>0.13900000000000001</v>
      </c>
      <c r="V123" s="231">
        <f>ROUND(E123*U123,2)</f>
        <v>4.7300000000000004</v>
      </c>
      <c r="W123" s="231"/>
      <c r="X123" s="231" t="s">
        <v>129</v>
      </c>
      <c r="Y123" s="212"/>
      <c r="Z123" s="212"/>
      <c r="AA123" s="212"/>
      <c r="AB123" s="212"/>
      <c r="AC123" s="212"/>
      <c r="AD123" s="212"/>
      <c r="AE123" s="212"/>
      <c r="AF123" s="212"/>
      <c r="AG123" s="212" t="s">
        <v>130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ht="22.5" outlineLevel="1" x14ac:dyDescent="0.2">
      <c r="A124" s="229"/>
      <c r="B124" s="230"/>
      <c r="C124" s="270" t="s">
        <v>234</v>
      </c>
      <c r="D124" s="257"/>
      <c r="E124" s="257"/>
      <c r="F124" s="257"/>
      <c r="G124" s="257"/>
      <c r="H124" s="231"/>
      <c r="I124" s="231"/>
      <c r="J124" s="231"/>
      <c r="K124" s="231"/>
      <c r="L124" s="231"/>
      <c r="M124" s="231"/>
      <c r="N124" s="231"/>
      <c r="O124" s="231"/>
      <c r="P124" s="231"/>
      <c r="Q124" s="231"/>
      <c r="R124" s="231"/>
      <c r="S124" s="231"/>
      <c r="T124" s="231"/>
      <c r="U124" s="231"/>
      <c r="V124" s="231"/>
      <c r="W124" s="231"/>
      <c r="X124" s="23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149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56" t="str">
        <f>C124</f>
        <v>Položka je určena pro vyčištění ostatních objektů (např. kanálů, zásobníků, kůlen apod.) - vynesení zbytků stavebního rumu, kropení a 2 x zametení podlah, oprášení stěn a výplní otvorů.</v>
      </c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29"/>
      <c r="B125" s="230"/>
      <c r="C125" s="268" t="s">
        <v>235</v>
      </c>
      <c r="D125" s="232"/>
      <c r="E125" s="233">
        <v>34</v>
      </c>
      <c r="F125" s="231"/>
      <c r="G125" s="231"/>
      <c r="H125" s="231"/>
      <c r="I125" s="231"/>
      <c r="J125" s="231"/>
      <c r="K125" s="231"/>
      <c r="L125" s="231"/>
      <c r="M125" s="231"/>
      <c r="N125" s="231"/>
      <c r="O125" s="231"/>
      <c r="P125" s="231"/>
      <c r="Q125" s="231"/>
      <c r="R125" s="231"/>
      <c r="S125" s="231"/>
      <c r="T125" s="231"/>
      <c r="U125" s="231"/>
      <c r="V125" s="231"/>
      <c r="W125" s="231"/>
      <c r="X125" s="23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132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29"/>
      <c r="B126" s="230"/>
      <c r="C126" s="269" t="s">
        <v>135</v>
      </c>
      <c r="D126" s="234"/>
      <c r="E126" s="235">
        <v>34</v>
      </c>
      <c r="F126" s="231"/>
      <c r="G126" s="231"/>
      <c r="H126" s="231"/>
      <c r="I126" s="231"/>
      <c r="J126" s="231"/>
      <c r="K126" s="231"/>
      <c r="L126" s="231"/>
      <c r="M126" s="231"/>
      <c r="N126" s="231"/>
      <c r="O126" s="231"/>
      <c r="P126" s="231"/>
      <c r="Q126" s="231"/>
      <c r="R126" s="231"/>
      <c r="S126" s="231"/>
      <c r="T126" s="231"/>
      <c r="U126" s="231"/>
      <c r="V126" s="231"/>
      <c r="W126" s="231"/>
      <c r="X126" s="231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132</v>
      </c>
      <c r="AH126" s="212">
        <v>1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x14ac:dyDescent="0.2">
      <c r="A127" s="243" t="s">
        <v>123</v>
      </c>
      <c r="B127" s="244" t="s">
        <v>87</v>
      </c>
      <c r="C127" s="266" t="s">
        <v>88</v>
      </c>
      <c r="D127" s="245"/>
      <c r="E127" s="246"/>
      <c r="F127" s="247"/>
      <c r="G127" s="247">
        <f>SUMIF(AG128:AG128,"&lt;&gt;NOR",G128:G128)</f>
        <v>0</v>
      </c>
      <c r="H127" s="247"/>
      <c r="I127" s="247">
        <f>SUM(I128:I128)</f>
        <v>0</v>
      </c>
      <c r="J127" s="247"/>
      <c r="K127" s="247">
        <f>SUM(K128:K128)</f>
        <v>0</v>
      </c>
      <c r="L127" s="247"/>
      <c r="M127" s="247">
        <f>SUM(M128:M128)</f>
        <v>0</v>
      </c>
      <c r="N127" s="247"/>
      <c r="O127" s="247">
        <f>SUM(O128:O128)</f>
        <v>0</v>
      </c>
      <c r="P127" s="247"/>
      <c r="Q127" s="247">
        <f>SUM(Q128:Q128)</f>
        <v>0</v>
      </c>
      <c r="R127" s="247"/>
      <c r="S127" s="247"/>
      <c r="T127" s="248"/>
      <c r="U127" s="242"/>
      <c r="V127" s="242">
        <f>SUM(V128:V128)</f>
        <v>0.54</v>
      </c>
      <c r="W127" s="242"/>
      <c r="X127" s="242"/>
      <c r="AG127" t="s">
        <v>124</v>
      </c>
    </row>
    <row r="128" spans="1:60" outlineLevel="1" x14ac:dyDescent="0.2">
      <c r="A128" s="258">
        <v>25</v>
      </c>
      <c r="B128" s="259" t="s">
        <v>236</v>
      </c>
      <c r="C128" s="275" t="s">
        <v>237</v>
      </c>
      <c r="D128" s="260" t="s">
        <v>166</v>
      </c>
      <c r="E128" s="261">
        <v>1.38313</v>
      </c>
      <c r="F128" s="262"/>
      <c r="G128" s="263">
        <f>ROUND(E128*F128,2)</f>
        <v>0</v>
      </c>
      <c r="H128" s="262"/>
      <c r="I128" s="263">
        <f>ROUND(E128*H128,2)</f>
        <v>0</v>
      </c>
      <c r="J128" s="262"/>
      <c r="K128" s="263">
        <f>ROUND(E128*J128,2)</f>
        <v>0</v>
      </c>
      <c r="L128" s="263">
        <v>21</v>
      </c>
      <c r="M128" s="263">
        <f>G128*(1+L128/100)</f>
        <v>0</v>
      </c>
      <c r="N128" s="263">
        <v>0</v>
      </c>
      <c r="O128" s="263">
        <f>ROUND(E128*N128,2)</f>
        <v>0</v>
      </c>
      <c r="P128" s="263">
        <v>0</v>
      </c>
      <c r="Q128" s="263">
        <f>ROUND(E128*P128,2)</f>
        <v>0</v>
      </c>
      <c r="R128" s="263"/>
      <c r="S128" s="263" t="s">
        <v>128</v>
      </c>
      <c r="T128" s="264" t="s">
        <v>128</v>
      </c>
      <c r="U128" s="231">
        <v>0.39</v>
      </c>
      <c r="V128" s="231">
        <f>ROUND(E128*U128,2)</f>
        <v>0.54</v>
      </c>
      <c r="W128" s="231"/>
      <c r="X128" s="231" t="s">
        <v>238</v>
      </c>
      <c r="Y128" s="212"/>
      <c r="Z128" s="212"/>
      <c r="AA128" s="212"/>
      <c r="AB128" s="212"/>
      <c r="AC128" s="212"/>
      <c r="AD128" s="212"/>
      <c r="AE128" s="212"/>
      <c r="AF128" s="212"/>
      <c r="AG128" s="212" t="s">
        <v>239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x14ac:dyDescent="0.2">
      <c r="A129" s="243" t="s">
        <v>123</v>
      </c>
      <c r="B129" s="244" t="s">
        <v>94</v>
      </c>
      <c r="C129" s="266" t="s">
        <v>95</v>
      </c>
      <c r="D129" s="245"/>
      <c r="E129" s="246"/>
      <c r="F129" s="247"/>
      <c r="G129" s="247">
        <f>SUMIF(AG130:AG137,"&lt;&gt;NOR",G130:G137)</f>
        <v>0</v>
      </c>
      <c r="H129" s="247"/>
      <c r="I129" s="247">
        <f>SUM(I130:I137)</f>
        <v>0</v>
      </c>
      <c r="J129" s="247"/>
      <c r="K129" s="247">
        <f>SUM(K130:K137)</f>
        <v>0</v>
      </c>
      <c r="L129" s="247"/>
      <c r="M129" s="247">
        <f>SUM(M130:M137)</f>
        <v>0</v>
      </c>
      <c r="N129" s="247"/>
      <c r="O129" s="247">
        <f>SUM(O130:O137)</f>
        <v>0</v>
      </c>
      <c r="P129" s="247"/>
      <c r="Q129" s="247">
        <f>SUM(Q130:Q137)</f>
        <v>0</v>
      </c>
      <c r="R129" s="247"/>
      <c r="S129" s="247"/>
      <c r="T129" s="248"/>
      <c r="U129" s="242"/>
      <c r="V129" s="242">
        <f>SUM(V130:V137)</f>
        <v>2.21</v>
      </c>
      <c r="W129" s="242"/>
      <c r="X129" s="242"/>
      <c r="AG129" t="s">
        <v>124</v>
      </c>
    </row>
    <row r="130" spans="1:60" outlineLevel="1" x14ac:dyDescent="0.2">
      <c r="A130" s="249">
        <v>26</v>
      </c>
      <c r="B130" s="250" t="s">
        <v>240</v>
      </c>
      <c r="C130" s="267" t="s">
        <v>241</v>
      </c>
      <c r="D130" s="251" t="s">
        <v>166</v>
      </c>
      <c r="E130" s="252">
        <v>0.46750000000000003</v>
      </c>
      <c r="F130" s="253"/>
      <c r="G130" s="254">
        <f>ROUND(E130*F130,2)</f>
        <v>0</v>
      </c>
      <c r="H130" s="253"/>
      <c r="I130" s="254">
        <f>ROUND(E130*H130,2)</f>
        <v>0</v>
      </c>
      <c r="J130" s="253"/>
      <c r="K130" s="254">
        <f>ROUND(E130*J130,2)</f>
        <v>0</v>
      </c>
      <c r="L130" s="254">
        <v>21</v>
      </c>
      <c r="M130" s="254">
        <f>G130*(1+L130/100)</f>
        <v>0</v>
      </c>
      <c r="N130" s="254">
        <v>0</v>
      </c>
      <c r="O130" s="254">
        <f>ROUND(E130*N130,2)</f>
        <v>0</v>
      </c>
      <c r="P130" s="254">
        <v>0</v>
      </c>
      <c r="Q130" s="254">
        <f>ROUND(E130*P130,2)</f>
        <v>0</v>
      </c>
      <c r="R130" s="254"/>
      <c r="S130" s="254" t="s">
        <v>128</v>
      </c>
      <c r="T130" s="255" t="s">
        <v>128</v>
      </c>
      <c r="U130" s="231">
        <v>0.752</v>
      </c>
      <c r="V130" s="231">
        <f>ROUND(E130*U130,2)</f>
        <v>0.35</v>
      </c>
      <c r="W130" s="231"/>
      <c r="X130" s="231" t="s">
        <v>242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243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ht="22.5" outlineLevel="1" x14ac:dyDescent="0.2">
      <c r="A131" s="229"/>
      <c r="B131" s="230"/>
      <c r="C131" s="270" t="s">
        <v>244</v>
      </c>
      <c r="D131" s="257"/>
      <c r="E131" s="257"/>
      <c r="F131" s="257"/>
      <c r="G131" s="257"/>
      <c r="H131" s="231"/>
      <c r="I131" s="231"/>
      <c r="J131" s="231"/>
      <c r="K131" s="231"/>
      <c r="L131" s="231"/>
      <c r="M131" s="231"/>
      <c r="N131" s="231"/>
      <c r="O131" s="231"/>
      <c r="P131" s="231"/>
      <c r="Q131" s="231"/>
      <c r="R131" s="231"/>
      <c r="S131" s="231"/>
      <c r="T131" s="231"/>
      <c r="U131" s="231"/>
      <c r="V131" s="231"/>
      <c r="W131" s="231"/>
      <c r="X131" s="231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149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56" t="str">
        <f>C131</f>
        <v>S naložením suti nebo vybouraných hmot do dopravního prostředku a na jejich vyložením, popřípadě přeložením na normální dopravní prostředek.</v>
      </c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58">
        <v>27</v>
      </c>
      <c r="B132" s="259" t="s">
        <v>245</v>
      </c>
      <c r="C132" s="275" t="s">
        <v>246</v>
      </c>
      <c r="D132" s="260" t="s">
        <v>166</v>
      </c>
      <c r="E132" s="261">
        <v>4.2074999999999996</v>
      </c>
      <c r="F132" s="262"/>
      <c r="G132" s="263">
        <f>ROUND(E132*F132,2)</f>
        <v>0</v>
      </c>
      <c r="H132" s="262"/>
      <c r="I132" s="263">
        <f>ROUND(E132*H132,2)</f>
        <v>0</v>
      </c>
      <c r="J132" s="262"/>
      <c r="K132" s="263">
        <f>ROUND(E132*J132,2)</f>
        <v>0</v>
      </c>
      <c r="L132" s="263">
        <v>21</v>
      </c>
      <c r="M132" s="263">
        <f>G132*(1+L132/100)</f>
        <v>0</v>
      </c>
      <c r="N132" s="263">
        <v>0</v>
      </c>
      <c r="O132" s="263">
        <f>ROUND(E132*N132,2)</f>
        <v>0</v>
      </c>
      <c r="P132" s="263">
        <v>0</v>
      </c>
      <c r="Q132" s="263">
        <f>ROUND(E132*P132,2)</f>
        <v>0</v>
      </c>
      <c r="R132" s="263"/>
      <c r="S132" s="263" t="s">
        <v>128</v>
      </c>
      <c r="T132" s="264" t="s">
        <v>128</v>
      </c>
      <c r="U132" s="231">
        <v>0.36</v>
      </c>
      <c r="V132" s="231">
        <f>ROUND(E132*U132,2)</f>
        <v>1.51</v>
      </c>
      <c r="W132" s="231"/>
      <c r="X132" s="231" t="s">
        <v>242</v>
      </c>
      <c r="Y132" s="212"/>
      <c r="Z132" s="212"/>
      <c r="AA132" s="212"/>
      <c r="AB132" s="212"/>
      <c r="AC132" s="212"/>
      <c r="AD132" s="212"/>
      <c r="AE132" s="212"/>
      <c r="AF132" s="212"/>
      <c r="AG132" s="212" t="s">
        <v>243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58">
        <v>28</v>
      </c>
      <c r="B133" s="259" t="s">
        <v>247</v>
      </c>
      <c r="C133" s="275" t="s">
        <v>248</v>
      </c>
      <c r="D133" s="260" t="s">
        <v>166</v>
      </c>
      <c r="E133" s="261">
        <v>0.46750000000000003</v>
      </c>
      <c r="F133" s="262"/>
      <c r="G133" s="263">
        <f>ROUND(E133*F133,2)</f>
        <v>0</v>
      </c>
      <c r="H133" s="262"/>
      <c r="I133" s="263">
        <f>ROUND(E133*H133,2)</f>
        <v>0</v>
      </c>
      <c r="J133" s="262"/>
      <c r="K133" s="263">
        <f>ROUND(E133*J133,2)</f>
        <v>0</v>
      </c>
      <c r="L133" s="263">
        <v>21</v>
      </c>
      <c r="M133" s="263">
        <f>G133*(1+L133/100)</f>
        <v>0</v>
      </c>
      <c r="N133" s="263">
        <v>0</v>
      </c>
      <c r="O133" s="263">
        <f>ROUND(E133*N133,2)</f>
        <v>0</v>
      </c>
      <c r="P133" s="263">
        <v>0</v>
      </c>
      <c r="Q133" s="263">
        <f>ROUND(E133*P133,2)</f>
        <v>0</v>
      </c>
      <c r="R133" s="263"/>
      <c r="S133" s="263" t="s">
        <v>128</v>
      </c>
      <c r="T133" s="264" t="s">
        <v>128</v>
      </c>
      <c r="U133" s="231">
        <v>0.26500000000000001</v>
      </c>
      <c r="V133" s="231">
        <f>ROUND(E133*U133,2)</f>
        <v>0.12</v>
      </c>
      <c r="W133" s="231"/>
      <c r="X133" s="231" t="s">
        <v>242</v>
      </c>
      <c r="Y133" s="212"/>
      <c r="Z133" s="212"/>
      <c r="AA133" s="212"/>
      <c r="AB133" s="212"/>
      <c r="AC133" s="212"/>
      <c r="AD133" s="212"/>
      <c r="AE133" s="212"/>
      <c r="AF133" s="212"/>
      <c r="AG133" s="212" t="s">
        <v>243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49">
        <v>29</v>
      </c>
      <c r="B134" s="250" t="s">
        <v>249</v>
      </c>
      <c r="C134" s="267" t="s">
        <v>250</v>
      </c>
      <c r="D134" s="251" t="s">
        <v>166</v>
      </c>
      <c r="E134" s="252">
        <v>0.46750000000000003</v>
      </c>
      <c r="F134" s="253"/>
      <c r="G134" s="254">
        <f>ROUND(E134*F134,2)</f>
        <v>0</v>
      </c>
      <c r="H134" s="253"/>
      <c r="I134" s="254">
        <f>ROUND(E134*H134,2)</f>
        <v>0</v>
      </c>
      <c r="J134" s="253"/>
      <c r="K134" s="254">
        <f>ROUND(E134*J134,2)</f>
        <v>0</v>
      </c>
      <c r="L134" s="254">
        <v>21</v>
      </c>
      <c r="M134" s="254">
        <f>G134*(1+L134/100)</f>
        <v>0</v>
      </c>
      <c r="N134" s="254">
        <v>0</v>
      </c>
      <c r="O134" s="254">
        <f>ROUND(E134*N134,2)</f>
        <v>0</v>
      </c>
      <c r="P134" s="254">
        <v>0</v>
      </c>
      <c r="Q134" s="254">
        <f>ROUND(E134*P134,2)</f>
        <v>0</v>
      </c>
      <c r="R134" s="254"/>
      <c r="S134" s="254" t="s">
        <v>128</v>
      </c>
      <c r="T134" s="255" t="s">
        <v>128</v>
      </c>
      <c r="U134" s="231">
        <v>0.49</v>
      </c>
      <c r="V134" s="231">
        <f>ROUND(E134*U134,2)</f>
        <v>0.23</v>
      </c>
      <c r="W134" s="231"/>
      <c r="X134" s="231" t="s">
        <v>242</v>
      </c>
      <c r="Y134" s="212"/>
      <c r="Z134" s="212"/>
      <c r="AA134" s="212"/>
      <c r="AB134" s="212"/>
      <c r="AC134" s="212"/>
      <c r="AD134" s="212"/>
      <c r="AE134" s="212"/>
      <c r="AF134" s="212"/>
      <c r="AG134" s="212" t="s">
        <v>243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29"/>
      <c r="B135" s="230"/>
      <c r="C135" s="270" t="s">
        <v>251</v>
      </c>
      <c r="D135" s="257"/>
      <c r="E135" s="257"/>
      <c r="F135" s="257"/>
      <c r="G135" s="257"/>
      <c r="H135" s="231"/>
      <c r="I135" s="231"/>
      <c r="J135" s="231"/>
      <c r="K135" s="231"/>
      <c r="L135" s="231"/>
      <c r="M135" s="231"/>
      <c r="N135" s="231"/>
      <c r="O135" s="231"/>
      <c r="P135" s="231"/>
      <c r="Q135" s="231"/>
      <c r="R135" s="231"/>
      <c r="S135" s="231"/>
      <c r="T135" s="231"/>
      <c r="U135" s="231"/>
      <c r="V135" s="231"/>
      <c r="W135" s="231"/>
      <c r="X135" s="231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149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58">
        <v>30</v>
      </c>
      <c r="B136" s="259" t="s">
        <v>252</v>
      </c>
      <c r="C136" s="275" t="s">
        <v>253</v>
      </c>
      <c r="D136" s="260" t="s">
        <v>166</v>
      </c>
      <c r="E136" s="261">
        <v>8.8825000000000003</v>
      </c>
      <c r="F136" s="262"/>
      <c r="G136" s="263">
        <f>ROUND(E136*F136,2)</f>
        <v>0</v>
      </c>
      <c r="H136" s="262"/>
      <c r="I136" s="263">
        <f>ROUND(E136*H136,2)</f>
        <v>0</v>
      </c>
      <c r="J136" s="262"/>
      <c r="K136" s="263">
        <f>ROUND(E136*J136,2)</f>
        <v>0</v>
      </c>
      <c r="L136" s="263">
        <v>21</v>
      </c>
      <c r="M136" s="263">
        <f>G136*(1+L136/100)</f>
        <v>0</v>
      </c>
      <c r="N136" s="263">
        <v>0</v>
      </c>
      <c r="O136" s="263">
        <f>ROUND(E136*N136,2)</f>
        <v>0</v>
      </c>
      <c r="P136" s="263">
        <v>0</v>
      </c>
      <c r="Q136" s="263">
        <f>ROUND(E136*P136,2)</f>
        <v>0</v>
      </c>
      <c r="R136" s="263"/>
      <c r="S136" s="263" t="s">
        <v>128</v>
      </c>
      <c r="T136" s="264" t="s">
        <v>128</v>
      </c>
      <c r="U136" s="231">
        <v>0</v>
      </c>
      <c r="V136" s="231">
        <f>ROUND(E136*U136,2)</f>
        <v>0</v>
      </c>
      <c r="W136" s="231"/>
      <c r="X136" s="231" t="s">
        <v>242</v>
      </c>
      <c r="Y136" s="212"/>
      <c r="Z136" s="212"/>
      <c r="AA136" s="212"/>
      <c r="AB136" s="212"/>
      <c r="AC136" s="212"/>
      <c r="AD136" s="212"/>
      <c r="AE136" s="212"/>
      <c r="AF136" s="212"/>
      <c r="AG136" s="212" t="s">
        <v>243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49">
        <v>31</v>
      </c>
      <c r="B137" s="250" t="s">
        <v>254</v>
      </c>
      <c r="C137" s="267" t="s">
        <v>255</v>
      </c>
      <c r="D137" s="251" t="s">
        <v>166</v>
      </c>
      <c r="E137" s="252">
        <v>0.46750000000000003</v>
      </c>
      <c r="F137" s="253"/>
      <c r="G137" s="254">
        <f>ROUND(E137*F137,2)</f>
        <v>0</v>
      </c>
      <c r="H137" s="253"/>
      <c r="I137" s="254">
        <f>ROUND(E137*H137,2)</f>
        <v>0</v>
      </c>
      <c r="J137" s="253"/>
      <c r="K137" s="254">
        <f>ROUND(E137*J137,2)</f>
        <v>0</v>
      </c>
      <c r="L137" s="254">
        <v>21</v>
      </c>
      <c r="M137" s="254">
        <f>G137*(1+L137/100)</f>
        <v>0</v>
      </c>
      <c r="N137" s="254">
        <v>0</v>
      </c>
      <c r="O137" s="254">
        <f>ROUND(E137*N137,2)</f>
        <v>0</v>
      </c>
      <c r="P137" s="254">
        <v>0</v>
      </c>
      <c r="Q137" s="254">
        <f>ROUND(E137*P137,2)</f>
        <v>0</v>
      </c>
      <c r="R137" s="254"/>
      <c r="S137" s="254" t="s">
        <v>128</v>
      </c>
      <c r="T137" s="255" t="s">
        <v>128</v>
      </c>
      <c r="U137" s="231">
        <v>0</v>
      </c>
      <c r="V137" s="231">
        <f>ROUND(E137*U137,2)</f>
        <v>0</v>
      </c>
      <c r="W137" s="231"/>
      <c r="X137" s="231" t="s">
        <v>242</v>
      </c>
      <c r="Y137" s="212"/>
      <c r="Z137" s="212"/>
      <c r="AA137" s="212"/>
      <c r="AB137" s="212"/>
      <c r="AC137" s="212"/>
      <c r="AD137" s="212"/>
      <c r="AE137" s="212"/>
      <c r="AF137" s="212"/>
      <c r="AG137" s="212" t="s">
        <v>243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x14ac:dyDescent="0.2">
      <c r="A138" s="3"/>
      <c r="B138" s="4"/>
      <c r="C138" s="276"/>
      <c r="D138" s="6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AE138">
        <v>15</v>
      </c>
      <c r="AF138">
        <v>21</v>
      </c>
      <c r="AG138" t="s">
        <v>110</v>
      </c>
    </row>
    <row r="139" spans="1:60" x14ac:dyDescent="0.2">
      <c r="A139" s="215"/>
      <c r="B139" s="216" t="s">
        <v>31</v>
      </c>
      <c r="C139" s="277"/>
      <c r="D139" s="217"/>
      <c r="E139" s="218"/>
      <c r="F139" s="218"/>
      <c r="G139" s="265">
        <f>G8+G84+G107+G111+G122+G127+G129</f>
        <v>0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AE139">
        <f>SUMIF(L7:L137,AE138,G7:G137)</f>
        <v>0</v>
      </c>
      <c r="AF139">
        <f>SUMIF(L7:L137,AF138,G7:G137)</f>
        <v>0</v>
      </c>
      <c r="AG139" t="s">
        <v>256</v>
      </c>
    </row>
    <row r="140" spans="1:60" x14ac:dyDescent="0.2">
      <c r="A140" s="3"/>
      <c r="B140" s="4"/>
      <c r="C140" s="276"/>
      <c r="D140" s="6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60" x14ac:dyDescent="0.2">
      <c r="A141" s="3"/>
      <c r="B141" s="4"/>
      <c r="C141" s="276"/>
      <c r="D141" s="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60" x14ac:dyDescent="0.2">
      <c r="A142" s="219" t="s">
        <v>257</v>
      </c>
      <c r="B142" s="219"/>
      <c r="C142" s="278"/>
      <c r="D142" s="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60" x14ac:dyDescent="0.2">
      <c r="A143" s="220"/>
      <c r="B143" s="221"/>
      <c r="C143" s="279"/>
      <c r="D143" s="221"/>
      <c r="E143" s="221"/>
      <c r="F143" s="221"/>
      <c r="G143" s="222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AG143" t="s">
        <v>258</v>
      </c>
    </row>
    <row r="144" spans="1:60" x14ac:dyDescent="0.2">
      <c r="A144" s="223"/>
      <c r="B144" s="224"/>
      <c r="C144" s="280"/>
      <c r="D144" s="224"/>
      <c r="E144" s="224"/>
      <c r="F144" s="224"/>
      <c r="G144" s="225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33" x14ac:dyDescent="0.2">
      <c r="A145" s="223"/>
      <c r="B145" s="224"/>
      <c r="C145" s="280"/>
      <c r="D145" s="224"/>
      <c r="E145" s="224"/>
      <c r="F145" s="224"/>
      <c r="G145" s="225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33" x14ac:dyDescent="0.2">
      <c r="A146" s="223"/>
      <c r="B146" s="224"/>
      <c r="C146" s="280"/>
      <c r="D146" s="224"/>
      <c r="E146" s="224"/>
      <c r="F146" s="224"/>
      <c r="G146" s="225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33" x14ac:dyDescent="0.2">
      <c r="A147" s="226"/>
      <c r="B147" s="227"/>
      <c r="C147" s="281"/>
      <c r="D147" s="227"/>
      <c r="E147" s="227"/>
      <c r="F147" s="227"/>
      <c r="G147" s="228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33" x14ac:dyDescent="0.2">
      <c r="A148" s="3"/>
      <c r="B148" s="4"/>
      <c r="C148" s="276"/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33" x14ac:dyDescent="0.2">
      <c r="C149" s="282"/>
      <c r="D149" s="10"/>
      <c r="AG149" t="s">
        <v>259</v>
      </c>
    </row>
    <row r="150" spans="1:33" x14ac:dyDescent="0.2">
      <c r="D150" s="10"/>
    </row>
    <row r="151" spans="1:33" x14ac:dyDescent="0.2">
      <c r="D151" s="10"/>
    </row>
    <row r="152" spans="1:33" x14ac:dyDescent="0.2">
      <c r="D152" s="10"/>
    </row>
    <row r="153" spans="1:33" x14ac:dyDescent="0.2">
      <c r="D153" s="10"/>
    </row>
    <row r="154" spans="1:33" x14ac:dyDescent="0.2">
      <c r="D154" s="10"/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3">
    <mergeCell ref="C124:G124"/>
    <mergeCell ref="C131:G131"/>
    <mergeCell ref="C135:G135"/>
    <mergeCell ref="A1:G1"/>
    <mergeCell ref="C2:G2"/>
    <mergeCell ref="C3:G3"/>
    <mergeCell ref="C4:G4"/>
    <mergeCell ref="A142:C142"/>
    <mergeCell ref="A143:G147"/>
    <mergeCell ref="C29:G29"/>
    <mergeCell ref="C47:G47"/>
    <mergeCell ref="C89:G89"/>
    <mergeCell ref="C103:G10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BC8C8-2D62-44C9-B26A-C60E99F8E0E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98</v>
      </c>
    </row>
    <row r="2" spans="1:60" ht="24.95" customHeight="1" x14ac:dyDescent="0.2">
      <c r="A2" s="198" t="s">
        <v>8</v>
      </c>
      <c r="B2" s="48" t="s">
        <v>43</v>
      </c>
      <c r="C2" s="201" t="s">
        <v>44</v>
      </c>
      <c r="D2" s="199"/>
      <c r="E2" s="199"/>
      <c r="F2" s="199"/>
      <c r="G2" s="200"/>
      <c r="AG2" t="s">
        <v>99</v>
      </c>
    </row>
    <row r="3" spans="1:60" ht="24.95" customHeight="1" x14ac:dyDescent="0.2">
      <c r="A3" s="198" t="s">
        <v>9</v>
      </c>
      <c r="B3" s="48" t="s">
        <v>58</v>
      </c>
      <c r="C3" s="201" t="s">
        <v>59</v>
      </c>
      <c r="D3" s="199"/>
      <c r="E3" s="199"/>
      <c r="F3" s="199"/>
      <c r="G3" s="200"/>
      <c r="AC3" s="177" t="s">
        <v>99</v>
      </c>
      <c r="AG3" t="s">
        <v>100</v>
      </c>
    </row>
    <row r="4" spans="1:60" ht="24.95" customHeight="1" x14ac:dyDescent="0.2">
      <c r="A4" s="202" t="s">
        <v>10</v>
      </c>
      <c r="B4" s="203" t="s">
        <v>62</v>
      </c>
      <c r="C4" s="204" t="s">
        <v>63</v>
      </c>
      <c r="D4" s="205"/>
      <c r="E4" s="205"/>
      <c r="F4" s="205"/>
      <c r="G4" s="206"/>
      <c r="AG4" t="s">
        <v>101</v>
      </c>
    </row>
    <row r="5" spans="1:60" x14ac:dyDescent="0.2">
      <c r="D5" s="10"/>
    </row>
    <row r="6" spans="1:60" ht="38.25" x14ac:dyDescent="0.2">
      <c r="A6" s="208" t="s">
        <v>102</v>
      </c>
      <c r="B6" s="210" t="s">
        <v>103</v>
      </c>
      <c r="C6" s="210" t="s">
        <v>104</v>
      </c>
      <c r="D6" s="209" t="s">
        <v>105</v>
      </c>
      <c r="E6" s="208" t="s">
        <v>106</v>
      </c>
      <c r="F6" s="207" t="s">
        <v>107</v>
      </c>
      <c r="G6" s="208" t="s">
        <v>31</v>
      </c>
      <c r="H6" s="211" t="s">
        <v>32</v>
      </c>
      <c r="I6" s="211" t="s">
        <v>108</v>
      </c>
      <c r="J6" s="211" t="s">
        <v>33</v>
      </c>
      <c r="K6" s="211" t="s">
        <v>109</v>
      </c>
      <c r="L6" s="211" t="s">
        <v>110</v>
      </c>
      <c r="M6" s="211" t="s">
        <v>111</v>
      </c>
      <c r="N6" s="211" t="s">
        <v>112</v>
      </c>
      <c r="O6" s="211" t="s">
        <v>113</v>
      </c>
      <c r="P6" s="211" t="s">
        <v>114</v>
      </c>
      <c r="Q6" s="211" t="s">
        <v>115</v>
      </c>
      <c r="R6" s="211" t="s">
        <v>116</v>
      </c>
      <c r="S6" s="211" t="s">
        <v>117</v>
      </c>
      <c r="T6" s="211" t="s">
        <v>118</v>
      </c>
      <c r="U6" s="211" t="s">
        <v>119</v>
      </c>
      <c r="V6" s="211" t="s">
        <v>120</v>
      </c>
      <c r="W6" s="211" t="s">
        <v>121</v>
      </c>
      <c r="X6" s="211" t="s">
        <v>122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43" t="s">
        <v>123</v>
      </c>
      <c r="B8" s="244" t="s">
        <v>77</v>
      </c>
      <c r="C8" s="266" t="s">
        <v>78</v>
      </c>
      <c r="D8" s="245"/>
      <c r="E8" s="246"/>
      <c r="F8" s="247"/>
      <c r="G8" s="247">
        <f>SUMIF(AG9:AG145,"&lt;&gt;NOR",G9:G145)</f>
        <v>0</v>
      </c>
      <c r="H8" s="247"/>
      <c r="I8" s="247">
        <f>SUM(I9:I145)</f>
        <v>0</v>
      </c>
      <c r="J8" s="247"/>
      <c r="K8" s="247">
        <f>SUM(K9:K145)</f>
        <v>0</v>
      </c>
      <c r="L8" s="247"/>
      <c r="M8" s="247">
        <f>SUM(M9:M145)</f>
        <v>0</v>
      </c>
      <c r="N8" s="247"/>
      <c r="O8" s="247">
        <f>SUM(O9:O145)</f>
        <v>2.1800000000000002</v>
      </c>
      <c r="P8" s="247"/>
      <c r="Q8" s="247">
        <f>SUM(Q9:Q145)</f>
        <v>1.1000000000000001</v>
      </c>
      <c r="R8" s="247"/>
      <c r="S8" s="247"/>
      <c r="T8" s="248"/>
      <c r="U8" s="242"/>
      <c r="V8" s="242">
        <f>SUM(V9:V145)</f>
        <v>33.960000000000008</v>
      </c>
      <c r="W8" s="242"/>
      <c r="X8" s="242"/>
      <c r="AG8" t="s">
        <v>124</v>
      </c>
    </row>
    <row r="9" spans="1:60" outlineLevel="1" x14ac:dyDescent="0.2">
      <c r="A9" s="249">
        <v>1</v>
      </c>
      <c r="B9" s="250" t="s">
        <v>260</v>
      </c>
      <c r="C9" s="267" t="s">
        <v>261</v>
      </c>
      <c r="D9" s="251" t="s">
        <v>127</v>
      </c>
      <c r="E9" s="252">
        <v>0.36749999999999999</v>
      </c>
      <c r="F9" s="253"/>
      <c r="G9" s="254">
        <f>ROUND(E9*F9,2)</f>
        <v>0</v>
      </c>
      <c r="H9" s="253"/>
      <c r="I9" s="254">
        <f>ROUND(E9*H9,2)</f>
        <v>0</v>
      </c>
      <c r="J9" s="253"/>
      <c r="K9" s="254">
        <f>ROUND(E9*J9,2)</f>
        <v>0</v>
      </c>
      <c r="L9" s="254">
        <v>21</v>
      </c>
      <c r="M9" s="254">
        <f>G9*(1+L9/100)</f>
        <v>0</v>
      </c>
      <c r="N9" s="254">
        <v>0</v>
      </c>
      <c r="O9" s="254">
        <f>ROUND(E9*N9,2)</f>
        <v>0</v>
      </c>
      <c r="P9" s="254">
        <v>0</v>
      </c>
      <c r="Q9" s="254">
        <f>ROUND(E9*P9,2)</f>
        <v>0</v>
      </c>
      <c r="R9" s="254"/>
      <c r="S9" s="254" t="s">
        <v>128</v>
      </c>
      <c r="T9" s="255" t="s">
        <v>128</v>
      </c>
      <c r="U9" s="231">
        <v>3.2000000000000001E-2</v>
      </c>
      <c r="V9" s="231">
        <f>ROUND(E9*U9,2)</f>
        <v>0.01</v>
      </c>
      <c r="W9" s="231"/>
      <c r="X9" s="231" t="s">
        <v>129</v>
      </c>
      <c r="Y9" s="212"/>
      <c r="Z9" s="212"/>
      <c r="AA9" s="212"/>
      <c r="AB9" s="212"/>
      <c r="AC9" s="212"/>
      <c r="AD9" s="212"/>
      <c r="AE9" s="212"/>
      <c r="AF9" s="212"/>
      <c r="AG9" s="212" t="s">
        <v>130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29"/>
      <c r="B10" s="230"/>
      <c r="C10" s="268" t="s">
        <v>262</v>
      </c>
      <c r="D10" s="232"/>
      <c r="E10" s="233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2"/>
      <c r="Z10" s="212"/>
      <c r="AA10" s="212"/>
      <c r="AB10" s="212"/>
      <c r="AC10" s="212"/>
      <c r="AD10" s="212"/>
      <c r="AE10" s="212"/>
      <c r="AF10" s="212"/>
      <c r="AG10" s="212" t="s">
        <v>132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29"/>
      <c r="B11" s="230"/>
      <c r="C11" s="268" t="s">
        <v>263</v>
      </c>
      <c r="D11" s="232"/>
      <c r="E11" s="233"/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12"/>
      <c r="Z11" s="212"/>
      <c r="AA11" s="212"/>
      <c r="AB11" s="212"/>
      <c r="AC11" s="212"/>
      <c r="AD11" s="212"/>
      <c r="AE11" s="212"/>
      <c r="AF11" s="212"/>
      <c r="AG11" s="212" t="s">
        <v>132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29"/>
      <c r="B12" s="230"/>
      <c r="C12" s="268" t="s">
        <v>264</v>
      </c>
      <c r="D12" s="232"/>
      <c r="E12" s="233">
        <v>0.36749999999999999</v>
      </c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12"/>
      <c r="Z12" s="212"/>
      <c r="AA12" s="212"/>
      <c r="AB12" s="212"/>
      <c r="AC12" s="212"/>
      <c r="AD12" s="212"/>
      <c r="AE12" s="212"/>
      <c r="AF12" s="212"/>
      <c r="AG12" s="212" t="s">
        <v>132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29"/>
      <c r="B13" s="230"/>
      <c r="C13" s="269" t="s">
        <v>135</v>
      </c>
      <c r="D13" s="234"/>
      <c r="E13" s="235">
        <v>0.36749999999999999</v>
      </c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12"/>
      <c r="Z13" s="212"/>
      <c r="AA13" s="212"/>
      <c r="AB13" s="212"/>
      <c r="AC13" s="212"/>
      <c r="AD13" s="212"/>
      <c r="AE13" s="212"/>
      <c r="AF13" s="212"/>
      <c r="AG13" s="212" t="s">
        <v>132</v>
      </c>
      <c r="AH13" s="212">
        <v>1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49">
        <v>2</v>
      </c>
      <c r="B14" s="250" t="s">
        <v>125</v>
      </c>
      <c r="C14" s="267" t="s">
        <v>126</v>
      </c>
      <c r="D14" s="251" t="s">
        <v>127</v>
      </c>
      <c r="E14" s="252">
        <v>3.9375</v>
      </c>
      <c r="F14" s="253"/>
      <c r="G14" s="254">
        <f>ROUND(E14*F14,2)</f>
        <v>0</v>
      </c>
      <c r="H14" s="253"/>
      <c r="I14" s="254">
        <f>ROUND(E14*H14,2)</f>
        <v>0</v>
      </c>
      <c r="J14" s="253"/>
      <c r="K14" s="254">
        <f>ROUND(E14*J14,2)</f>
        <v>0</v>
      </c>
      <c r="L14" s="254">
        <v>21</v>
      </c>
      <c r="M14" s="254">
        <f>G14*(1+L14/100)</f>
        <v>0</v>
      </c>
      <c r="N14" s="254">
        <v>0</v>
      </c>
      <c r="O14" s="254">
        <f>ROUND(E14*N14,2)</f>
        <v>0</v>
      </c>
      <c r="P14" s="254">
        <v>0</v>
      </c>
      <c r="Q14" s="254">
        <f>ROUND(E14*P14,2)</f>
        <v>0</v>
      </c>
      <c r="R14" s="254"/>
      <c r="S14" s="254" t="s">
        <v>128</v>
      </c>
      <c r="T14" s="255" t="s">
        <v>128</v>
      </c>
      <c r="U14" s="231">
        <v>4.6550000000000002</v>
      </c>
      <c r="V14" s="231">
        <f>ROUND(E14*U14,2)</f>
        <v>18.329999999999998</v>
      </c>
      <c r="W14" s="231"/>
      <c r="X14" s="231" t="s">
        <v>129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139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29"/>
      <c r="B15" s="230"/>
      <c r="C15" s="268" t="s">
        <v>262</v>
      </c>
      <c r="D15" s="232"/>
      <c r="E15" s="233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12"/>
      <c r="Z15" s="212"/>
      <c r="AA15" s="212"/>
      <c r="AB15" s="212"/>
      <c r="AC15" s="212"/>
      <c r="AD15" s="212"/>
      <c r="AE15" s="212"/>
      <c r="AF15" s="212"/>
      <c r="AG15" s="212" t="s">
        <v>132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29"/>
      <c r="B16" s="230"/>
      <c r="C16" s="268" t="s">
        <v>263</v>
      </c>
      <c r="D16" s="232"/>
      <c r="E16" s="233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12"/>
      <c r="Z16" s="212"/>
      <c r="AA16" s="212"/>
      <c r="AB16" s="212"/>
      <c r="AC16" s="212"/>
      <c r="AD16" s="212"/>
      <c r="AE16" s="212"/>
      <c r="AF16" s="212"/>
      <c r="AG16" s="212" t="s">
        <v>132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29"/>
      <c r="B17" s="230"/>
      <c r="C17" s="268" t="s">
        <v>265</v>
      </c>
      <c r="D17" s="232"/>
      <c r="E17" s="233">
        <v>3.3075000000000001</v>
      </c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12"/>
      <c r="Z17" s="212"/>
      <c r="AA17" s="212"/>
      <c r="AB17" s="212"/>
      <c r="AC17" s="212"/>
      <c r="AD17" s="212"/>
      <c r="AE17" s="212"/>
      <c r="AF17" s="212"/>
      <c r="AG17" s="212" t="s">
        <v>132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29"/>
      <c r="B18" s="230"/>
      <c r="C18" s="268" t="s">
        <v>266</v>
      </c>
      <c r="D18" s="232"/>
      <c r="E18" s="233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12"/>
      <c r="Z18" s="212"/>
      <c r="AA18" s="212"/>
      <c r="AB18" s="212"/>
      <c r="AC18" s="212"/>
      <c r="AD18" s="212"/>
      <c r="AE18" s="212"/>
      <c r="AF18" s="212"/>
      <c r="AG18" s="212" t="s">
        <v>132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29"/>
      <c r="B19" s="230"/>
      <c r="C19" s="268" t="s">
        <v>267</v>
      </c>
      <c r="D19" s="232"/>
      <c r="E19" s="233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12"/>
      <c r="Z19" s="212"/>
      <c r="AA19" s="212"/>
      <c r="AB19" s="212"/>
      <c r="AC19" s="212"/>
      <c r="AD19" s="212"/>
      <c r="AE19" s="212"/>
      <c r="AF19" s="212"/>
      <c r="AG19" s="212" t="s">
        <v>132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29"/>
      <c r="B20" s="230"/>
      <c r="C20" s="268" t="s">
        <v>268</v>
      </c>
      <c r="D20" s="232"/>
      <c r="E20" s="233">
        <v>0.63</v>
      </c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12"/>
      <c r="Z20" s="212"/>
      <c r="AA20" s="212"/>
      <c r="AB20" s="212"/>
      <c r="AC20" s="212"/>
      <c r="AD20" s="212"/>
      <c r="AE20" s="212"/>
      <c r="AF20" s="212"/>
      <c r="AG20" s="212" t="s">
        <v>132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29"/>
      <c r="B21" s="230"/>
      <c r="C21" s="269" t="s">
        <v>135</v>
      </c>
      <c r="D21" s="234"/>
      <c r="E21" s="235">
        <v>3.9375</v>
      </c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12"/>
      <c r="Z21" s="212"/>
      <c r="AA21" s="212"/>
      <c r="AB21" s="212"/>
      <c r="AC21" s="212"/>
      <c r="AD21" s="212"/>
      <c r="AE21" s="212"/>
      <c r="AF21" s="212"/>
      <c r="AG21" s="212" t="s">
        <v>132</v>
      </c>
      <c r="AH21" s="212">
        <v>1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49">
        <v>3</v>
      </c>
      <c r="B22" s="250" t="s">
        <v>137</v>
      </c>
      <c r="C22" s="267" t="s">
        <v>138</v>
      </c>
      <c r="D22" s="251" t="s">
        <v>127</v>
      </c>
      <c r="E22" s="252">
        <v>7.21875</v>
      </c>
      <c r="F22" s="253"/>
      <c r="G22" s="254">
        <f>ROUND(E22*F22,2)</f>
        <v>0</v>
      </c>
      <c r="H22" s="253"/>
      <c r="I22" s="254">
        <f>ROUND(E22*H22,2)</f>
        <v>0</v>
      </c>
      <c r="J22" s="253"/>
      <c r="K22" s="254">
        <f>ROUND(E22*J22,2)</f>
        <v>0</v>
      </c>
      <c r="L22" s="254">
        <v>21</v>
      </c>
      <c r="M22" s="254">
        <f>G22*(1+L22/100)</f>
        <v>0</v>
      </c>
      <c r="N22" s="254">
        <v>0</v>
      </c>
      <c r="O22" s="254">
        <f>ROUND(E22*N22,2)</f>
        <v>0</v>
      </c>
      <c r="P22" s="254">
        <v>0</v>
      </c>
      <c r="Q22" s="254">
        <f>ROUND(E22*P22,2)</f>
        <v>0</v>
      </c>
      <c r="R22" s="254"/>
      <c r="S22" s="254" t="s">
        <v>128</v>
      </c>
      <c r="T22" s="255" t="s">
        <v>128</v>
      </c>
      <c r="U22" s="231">
        <v>0.66800000000000004</v>
      </c>
      <c r="V22" s="231">
        <f>ROUND(E22*U22,2)</f>
        <v>4.82</v>
      </c>
      <c r="W22" s="231"/>
      <c r="X22" s="231" t="s">
        <v>129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139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29"/>
      <c r="B23" s="230"/>
      <c r="C23" s="268" t="s">
        <v>140</v>
      </c>
      <c r="D23" s="232"/>
      <c r="E23" s="233"/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12"/>
      <c r="Z23" s="212"/>
      <c r="AA23" s="212"/>
      <c r="AB23" s="212"/>
      <c r="AC23" s="212"/>
      <c r="AD23" s="212"/>
      <c r="AE23" s="212"/>
      <c r="AF23" s="212"/>
      <c r="AG23" s="212" t="s">
        <v>132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29"/>
      <c r="B24" s="230"/>
      <c r="C24" s="268" t="s">
        <v>269</v>
      </c>
      <c r="D24" s="232"/>
      <c r="E24" s="233">
        <v>3.9375</v>
      </c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  <c r="W24" s="231"/>
      <c r="X24" s="231"/>
      <c r="Y24" s="212"/>
      <c r="Z24" s="212"/>
      <c r="AA24" s="212"/>
      <c r="AB24" s="212"/>
      <c r="AC24" s="212"/>
      <c r="AD24" s="212"/>
      <c r="AE24" s="212"/>
      <c r="AF24" s="212"/>
      <c r="AG24" s="212" t="s">
        <v>132</v>
      </c>
      <c r="AH24" s="212">
        <v>5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29"/>
      <c r="B25" s="230"/>
      <c r="C25" s="269" t="s">
        <v>135</v>
      </c>
      <c r="D25" s="234"/>
      <c r="E25" s="235">
        <v>3.9375</v>
      </c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  <c r="W25" s="231"/>
      <c r="X25" s="231"/>
      <c r="Y25" s="212"/>
      <c r="Z25" s="212"/>
      <c r="AA25" s="212"/>
      <c r="AB25" s="212"/>
      <c r="AC25" s="212"/>
      <c r="AD25" s="212"/>
      <c r="AE25" s="212"/>
      <c r="AF25" s="212"/>
      <c r="AG25" s="212" t="s">
        <v>132</v>
      </c>
      <c r="AH25" s="212">
        <v>1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29"/>
      <c r="B26" s="230"/>
      <c r="C26" s="268" t="s">
        <v>270</v>
      </c>
      <c r="D26" s="232"/>
      <c r="E26" s="233"/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12"/>
      <c r="Z26" s="212"/>
      <c r="AA26" s="212"/>
      <c r="AB26" s="212"/>
      <c r="AC26" s="212"/>
      <c r="AD26" s="212"/>
      <c r="AE26" s="212"/>
      <c r="AF26" s="212"/>
      <c r="AG26" s="212" t="s">
        <v>132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29"/>
      <c r="B27" s="230"/>
      <c r="C27" s="268" t="s">
        <v>271</v>
      </c>
      <c r="D27" s="232"/>
      <c r="E27" s="233">
        <v>4.375</v>
      </c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12"/>
      <c r="Z27" s="212"/>
      <c r="AA27" s="212"/>
      <c r="AB27" s="212"/>
      <c r="AC27" s="212"/>
      <c r="AD27" s="212"/>
      <c r="AE27" s="212"/>
      <c r="AF27" s="212"/>
      <c r="AG27" s="212" t="s">
        <v>132</v>
      </c>
      <c r="AH27" s="212">
        <v>5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29"/>
      <c r="B28" s="230"/>
      <c r="C28" s="268" t="s">
        <v>272</v>
      </c>
      <c r="D28" s="232"/>
      <c r="E28" s="233"/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212"/>
      <c r="Z28" s="212"/>
      <c r="AA28" s="212"/>
      <c r="AB28" s="212"/>
      <c r="AC28" s="212"/>
      <c r="AD28" s="212"/>
      <c r="AE28" s="212"/>
      <c r="AF28" s="212"/>
      <c r="AG28" s="212" t="s">
        <v>132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29"/>
      <c r="B29" s="230"/>
      <c r="C29" s="268" t="s">
        <v>273</v>
      </c>
      <c r="D29" s="232"/>
      <c r="E29" s="233">
        <v>-1.09375</v>
      </c>
      <c r="F29" s="231"/>
      <c r="G29" s="231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12"/>
      <c r="Z29" s="212"/>
      <c r="AA29" s="212"/>
      <c r="AB29" s="212"/>
      <c r="AC29" s="212"/>
      <c r="AD29" s="212"/>
      <c r="AE29" s="212"/>
      <c r="AF29" s="212"/>
      <c r="AG29" s="212" t="s">
        <v>132</v>
      </c>
      <c r="AH29" s="212">
        <v>5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29"/>
      <c r="B30" s="230"/>
      <c r="C30" s="269" t="s">
        <v>135</v>
      </c>
      <c r="D30" s="234"/>
      <c r="E30" s="235">
        <v>3.28125</v>
      </c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1"/>
      <c r="U30" s="231"/>
      <c r="V30" s="231"/>
      <c r="W30" s="231"/>
      <c r="X30" s="231"/>
      <c r="Y30" s="212"/>
      <c r="Z30" s="212"/>
      <c r="AA30" s="212"/>
      <c r="AB30" s="212"/>
      <c r="AC30" s="212"/>
      <c r="AD30" s="212"/>
      <c r="AE30" s="212"/>
      <c r="AF30" s="212"/>
      <c r="AG30" s="212" t="s">
        <v>132</v>
      </c>
      <c r="AH30" s="212">
        <v>1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49">
        <v>4</v>
      </c>
      <c r="B31" s="250" t="s">
        <v>142</v>
      </c>
      <c r="C31" s="267" t="s">
        <v>143</v>
      </c>
      <c r="D31" s="251" t="s">
        <v>127</v>
      </c>
      <c r="E31" s="252">
        <v>7.21875</v>
      </c>
      <c r="F31" s="253"/>
      <c r="G31" s="254">
        <f>ROUND(E31*F31,2)</f>
        <v>0</v>
      </c>
      <c r="H31" s="253"/>
      <c r="I31" s="254">
        <f>ROUND(E31*H31,2)</f>
        <v>0</v>
      </c>
      <c r="J31" s="253"/>
      <c r="K31" s="254">
        <f>ROUND(E31*J31,2)</f>
        <v>0</v>
      </c>
      <c r="L31" s="254">
        <v>21</v>
      </c>
      <c r="M31" s="254">
        <f>G31*(1+L31/100)</f>
        <v>0</v>
      </c>
      <c r="N31" s="254">
        <v>0</v>
      </c>
      <c r="O31" s="254">
        <f>ROUND(E31*N31,2)</f>
        <v>0</v>
      </c>
      <c r="P31" s="254">
        <v>0</v>
      </c>
      <c r="Q31" s="254">
        <f>ROUND(E31*P31,2)</f>
        <v>0</v>
      </c>
      <c r="R31" s="254"/>
      <c r="S31" s="254" t="s">
        <v>128</v>
      </c>
      <c r="T31" s="255" t="s">
        <v>128</v>
      </c>
      <c r="U31" s="231">
        <v>0.59099999999999997</v>
      </c>
      <c r="V31" s="231">
        <f>ROUND(E31*U31,2)</f>
        <v>4.2699999999999996</v>
      </c>
      <c r="W31" s="231"/>
      <c r="X31" s="231" t="s">
        <v>129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139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29"/>
      <c r="B32" s="230"/>
      <c r="C32" s="268" t="s">
        <v>140</v>
      </c>
      <c r="D32" s="232"/>
      <c r="E32" s="233"/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12"/>
      <c r="Z32" s="212"/>
      <c r="AA32" s="212"/>
      <c r="AB32" s="212"/>
      <c r="AC32" s="212"/>
      <c r="AD32" s="212"/>
      <c r="AE32" s="212"/>
      <c r="AF32" s="212"/>
      <c r="AG32" s="212" t="s">
        <v>132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29"/>
      <c r="B33" s="230"/>
      <c r="C33" s="268" t="s">
        <v>269</v>
      </c>
      <c r="D33" s="232"/>
      <c r="E33" s="233">
        <v>3.9375</v>
      </c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12"/>
      <c r="Z33" s="212"/>
      <c r="AA33" s="212"/>
      <c r="AB33" s="212"/>
      <c r="AC33" s="212"/>
      <c r="AD33" s="212"/>
      <c r="AE33" s="212"/>
      <c r="AF33" s="212"/>
      <c r="AG33" s="212" t="s">
        <v>132</v>
      </c>
      <c r="AH33" s="212">
        <v>5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29"/>
      <c r="B34" s="230"/>
      <c r="C34" s="269" t="s">
        <v>135</v>
      </c>
      <c r="D34" s="234"/>
      <c r="E34" s="235">
        <v>3.9375</v>
      </c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12"/>
      <c r="Z34" s="212"/>
      <c r="AA34" s="212"/>
      <c r="AB34" s="212"/>
      <c r="AC34" s="212"/>
      <c r="AD34" s="212"/>
      <c r="AE34" s="212"/>
      <c r="AF34" s="212"/>
      <c r="AG34" s="212" t="s">
        <v>132</v>
      </c>
      <c r="AH34" s="212">
        <v>1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29"/>
      <c r="B35" s="230"/>
      <c r="C35" s="268" t="s">
        <v>270</v>
      </c>
      <c r="D35" s="232"/>
      <c r="E35" s="233"/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12"/>
      <c r="Z35" s="212"/>
      <c r="AA35" s="212"/>
      <c r="AB35" s="212"/>
      <c r="AC35" s="212"/>
      <c r="AD35" s="212"/>
      <c r="AE35" s="212"/>
      <c r="AF35" s="212"/>
      <c r="AG35" s="212" t="s">
        <v>132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29"/>
      <c r="B36" s="230"/>
      <c r="C36" s="268" t="s">
        <v>271</v>
      </c>
      <c r="D36" s="232"/>
      <c r="E36" s="233">
        <v>4.375</v>
      </c>
      <c r="F36" s="231"/>
      <c r="G36" s="231"/>
      <c r="H36" s="231"/>
      <c r="I36" s="231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  <c r="W36" s="231"/>
      <c r="X36" s="231"/>
      <c r="Y36" s="212"/>
      <c r="Z36" s="212"/>
      <c r="AA36" s="212"/>
      <c r="AB36" s="212"/>
      <c r="AC36" s="212"/>
      <c r="AD36" s="212"/>
      <c r="AE36" s="212"/>
      <c r="AF36" s="212"/>
      <c r="AG36" s="212" t="s">
        <v>132</v>
      </c>
      <c r="AH36" s="212">
        <v>5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29"/>
      <c r="B37" s="230"/>
      <c r="C37" s="268" t="s">
        <v>272</v>
      </c>
      <c r="D37" s="232"/>
      <c r="E37" s="233"/>
      <c r="F37" s="231"/>
      <c r="G37" s="231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12"/>
      <c r="Z37" s="212"/>
      <c r="AA37" s="212"/>
      <c r="AB37" s="212"/>
      <c r="AC37" s="212"/>
      <c r="AD37" s="212"/>
      <c r="AE37" s="212"/>
      <c r="AF37" s="212"/>
      <c r="AG37" s="212" t="s">
        <v>132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29"/>
      <c r="B38" s="230"/>
      <c r="C38" s="268" t="s">
        <v>273</v>
      </c>
      <c r="D38" s="232"/>
      <c r="E38" s="233">
        <v>-1.09375</v>
      </c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12"/>
      <c r="Z38" s="212"/>
      <c r="AA38" s="212"/>
      <c r="AB38" s="212"/>
      <c r="AC38" s="212"/>
      <c r="AD38" s="212"/>
      <c r="AE38" s="212"/>
      <c r="AF38" s="212"/>
      <c r="AG38" s="212" t="s">
        <v>132</v>
      </c>
      <c r="AH38" s="212">
        <v>5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29"/>
      <c r="B39" s="230"/>
      <c r="C39" s="269" t="s">
        <v>135</v>
      </c>
      <c r="D39" s="234"/>
      <c r="E39" s="235">
        <v>3.28125</v>
      </c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12"/>
      <c r="Z39" s="212"/>
      <c r="AA39" s="212"/>
      <c r="AB39" s="212"/>
      <c r="AC39" s="212"/>
      <c r="AD39" s="212"/>
      <c r="AE39" s="212"/>
      <c r="AF39" s="212"/>
      <c r="AG39" s="212" t="s">
        <v>132</v>
      </c>
      <c r="AH39" s="212">
        <v>1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49">
        <v>5</v>
      </c>
      <c r="B40" s="250" t="s">
        <v>144</v>
      </c>
      <c r="C40" s="267" t="s">
        <v>145</v>
      </c>
      <c r="D40" s="251" t="s">
        <v>127</v>
      </c>
      <c r="E40" s="252">
        <v>3.9375</v>
      </c>
      <c r="F40" s="253"/>
      <c r="G40" s="254">
        <f>ROUND(E40*F40,2)</f>
        <v>0</v>
      </c>
      <c r="H40" s="253"/>
      <c r="I40" s="254">
        <f>ROUND(E40*H40,2)</f>
        <v>0</v>
      </c>
      <c r="J40" s="253"/>
      <c r="K40" s="254">
        <f>ROUND(E40*J40,2)</f>
        <v>0</v>
      </c>
      <c r="L40" s="254">
        <v>21</v>
      </c>
      <c r="M40" s="254">
        <f>G40*(1+L40/100)</f>
        <v>0</v>
      </c>
      <c r="N40" s="254">
        <v>0</v>
      </c>
      <c r="O40" s="254">
        <f>ROUND(E40*N40,2)</f>
        <v>0</v>
      </c>
      <c r="P40" s="254">
        <v>0</v>
      </c>
      <c r="Q40" s="254">
        <f>ROUND(E40*P40,2)</f>
        <v>0</v>
      </c>
      <c r="R40" s="254"/>
      <c r="S40" s="254" t="s">
        <v>128</v>
      </c>
      <c r="T40" s="255" t="s">
        <v>128</v>
      </c>
      <c r="U40" s="231">
        <v>0.65200000000000002</v>
      </c>
      <c r="V40" s="231">
        <f>ROUND(E40*U40,2)</f>
        <v>2.57</v>
      </c>
      <c r="W40" s="231"/>
      <c r="X40" s="231" t="s">
        <v>129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139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29"/>
      <c r="B41" s="230"/>
      <c r="C41" s="268" t="s">
        <v>140</v>
      </c>
      <c r="D41" s="232"/>
      <c r="E41" s="233"/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12"/>
      <c r="Z41" s="212"/>
      <c r="AA41" s="212"/>
      <c r="AB41" s="212"/>
      <c r="AC41" s="212"/>
      <c r="AD41" s="212"/>
      <c r="AE41" s="212"/>
      <c r="AF41" s="212"/>
      <c r="AG41" s="212" t="s">
        <v>132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29"/>
      <c r="B42" s="230"/>
      <c r="C42" s="268" t="s">
        <v>269</v>
      </c>
      <c r="D42" s="232"/>
      <c r="E42" s="233">
        <v>3.9375</v>
      </c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12"/>
      <c r="Z42" s="212"/>
      <c r="AA42" s="212"/>
      <c r="AB42" s="212"/>
      <c r="AC42" s="212"/>
      <c r="AD42" s="212"/>
      <c r="AE42" s="212"/>
      <c r="AF42" s="212"/>
      <c r="AG42" s="212" t="s">
        <v>132</v>
      </c>
      <c r="AH42" s="212">
        <v>5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29"/>
      <c r="B43" s="230"/>
      <c r="C43" s="269" t="s">
        <v>135</v>
      </c>
      <c r="D43" s="234"/>
      <c r="E43" s="235">
        <v>3.9375</v>
      </c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12"/>
      <c r="Z43" s="212"/>
      <c r="AA43" s="212"/>
      <c r="AB43" s="212"/>
      <c r="AC43" s="212"/>
      <c r="AD43" s="212"/>
      <c r="AE43" s="212"/>
      <c r="AF43" s="212"/>
      <c r="AG43" s="212" t="s">
        <v>132</v>
      </c>
      <c r="AH43" s="212">
        <v>1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49">
        <v>6</v>
      </c>
      <c r="B44" s="250" t="s">
        <v>159</v>
      </c>
      <c r="C44" s="267" t="s">
        <v>160</v>
      </c>
      <c r="D44" s="251" t="s">
        <v>127</v>
      </c>
      <c r="E44" s="252">
        <v>4.375</v>
      </c>
      <c r="F44" s="253"/>
      <c r="G44" s="254">
        <f>ROUND(E44*F44,2)</f>
        <v>0</v>
      </c>
      <c r="H44" s="253"/>
      <c r="I44" s="254">
        <f>ROUND(E44*H44,2)</f>
        <v>0</v>
      </c>
      <c r="J44" s="253"/>
      <c r="K44" s="254">
        <f>ROUND(E44*J44,2)</f>
        <v>0</v>
      </c>
      <c r="L44" s="254">
        <v>21</v>
      </c>
      <c r="M44" s="254">
        <f>G44*(1+L44/100)</f>
        <v>0</v>
      </c>
      <c r="N44" s="254">
        <v>0</v>
      </c>
      <c r="O44" s="254">
        <f>ROUND(E44*N44,2)</f>
        <v>0</v>
      </c>
      <c r="P44" s="254">
        <v>0</v>
      </c>
      <c r="Q44" s="254">
        <f>ROUND(E44*P44,2)</f>
        <v>0</v>
      </c>
      <c r="R44" s="254"/>
      <c r="S44" s="254" t="s">
        <v>128</v>
      </c>
      <c r="T44" s="255" t="s">
        <v>128</v>
      </c>
      <c r="U44" s="231">
        <v>0.20200000000000001</v>
      </c>
      <c r="V44" s="231">
        <f>ROUND(E44*U44,2)</f>
        <v>0.88</v>
      </c>
      <c r="W44" s="231"/>
      <c r="X44" s="231" t="s">
        <v>129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139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29"/>
      <c r="B45" s="230"/>
      <c r="C45" s="270" t="s">
        <v>161</v>
      </c>
      <c r="D45" s="257"/>
      <c r="E45" s="257"/>
      <c r="F45" s="257"/>
      <c r="G45" s="257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12"/>
      <c r="Z45" s="212"/>
      <c r="AA45" s="212"/>
      <c r="AB45" s="212"/>
      <c r="AC45" s="212"/>
      <c r="AD45" s="212"/>
      <c r="AE45" s="212"/>
      <c r="AF45" s="212"/>
      <c r="AG45" s="212" t="s">
        <v>149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29"/>
      <c r="B46" s="230"/>
      <c r="C46" s="268" t="s">
        <v>262</v>
      </c>
      <c r="D46" s="232"/>
      <c r="E46" s="233"/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12"/>
      <c r="Z46" s="212"/>
      <c r="AA46" s="212"/>
      <c r="AB46" s="212"/>
      <c r="AC46" s="212"/>
      <c r="AD46" s="212"/>
      <c r="AE46" s="212"/>
      <c r="AF46" s="212"/>
      <c r="AG46" s="212" t="s">
        <v>132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29"/>
      <c r="B47" s="230"/>
      <c r="C47" s="268" t="s">
        <v>263</v>
      </c>
      <c r="D47" s="232"/>
      <c r="E47" s="233"/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  <c r="X47" s="231"/>
      <c r="Y47" s="212"/>
      <c r="Z47" s="212"/>
      <c r="AA47" s="212"/>
      <c r="AB47" s="212"/>
      <c r="AC47" s="212"/>
      <c r="AD47" s="212"/>
      <c r="AE47" s="212"/>
      <c r="AF47" s="212"/>
      <c r="AG47" s="212" t="s">
        <v>132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29"/>
      <c r="B48" s="230"/>
      <c r="C48" s="268" t="s">
        <v>274</v>
      </c>
      <c r="D48" s="232"/>
      <c r="E48" s="233">
        <v>2.7562500000000001</v>
      </c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12"/>
      <c r="Z48" s="212"/>
      <c r="AA48" s="212"/>
      <c r="AB48" s="212"/>
      <c r="AC48" s="212"/>
      <c r="AD48" s="212"/>
      <c r="AE48" s="212"/>
      <c r="AF48" s="212"/>
      <c r="AG48" s="212" t="s">
        <v>132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29"/>
      <c r="B49" s="230"/>
      <c r="C49" s="268" t="s">
        <v>266</v>
      </c>
      <c r="D49" s="232"/>
      <c r="E49" s="233"/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12"/>
      <c r="Z49" s="212"/>
      <c r="AA49" s="212"/>
      <c r="AB49" s="212"/>
      <c r="AC49" s="212"/>
      <c r="AD49" s="212"/>
      <c r="AE49" s="212"/>
      <c r="AF49" s="212"/>
      <c r="AG49" s="212" t="s">
        <v>132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29"/>
      <c r="B50" s="230"/>
      <c r="C50" s="268" t="s">
        <v>267</v>
      </c>
      <c r="D50" s="232"/>
      <c r="E50" s="233"/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12"/>
      <c r="Z50" s="212"/>
      <c r="AA50" s="212"/>
      <c r="AB50" s="212"/>
      <c r="AC50" s="212"/>
      <c r="AD50" s="212"/>
      <c r="AE50" s="212"/>
      <c r="AF50" s="212"/>
      <c r="AG50" s="212" t="s">
        <v>132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29"/>
      <c r="B51" s="230"/>
      <c r="C51" s="268" t="s">
        <v>275</v>
      </c>
      <c r="D51" s="232"/>
      <c r="E51" s="233">
        <v>0.52500000000000002</v>
      </c>
      <c r="F51" s="23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12"/>
      <c r="Z51" s="212"/>
      <c r="AA51" s="212"/>
      <c r="AB51" s="212"/>
      <c r="AC51" s="212"/>
      <c r="AD51" s="212"/>
      <c r="AE51" s="212"/>
      <c r="AF51" s="212"/>
      <c r="AG51" s="212" t="s">
        <v>132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29"/>
      <c r="B52" s="230"/>
      <c r="C52" s="269" t="s">
        <v>135</v>
      </c>
      <c r="D52" s="234"/>
      <c r="E52" s="235">
        <v>3.28125</v>
      </c>
      <c r="F52" s="231"/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12"/>
      <c r="Z52" s="212"/>
      <c r="AA52" s="212"/>
      <c r="AB52" s="212"/>
      <c r="AC52" s="212"/>
      <c r="AD52" s="212"/>
      <c r="AE52" s="212"/>
      <c r="AF52" s="212"/>
      <c r="AG52" s="212" t="s">
        <v>132</v>
      </c>
      <c r="AH52" s="212">
        <v>1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29"/>
      <c r="B53" s="230"/>
      <c r="C53" s="268" t="s">
        <v>276</v>
      </c>
      <c r="D53" s="232"/>
      <c r="E53" s="233"/>
      <c r="F53" s="231"/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12"/>
      <c r="Z53" s="212"/>
      <c r="AA53" s="212"/>
      <c r="AB53" s="212"/>
      <c r="AC53" s="212"/>
      <c r="AD53" s="212"/>
      <c r="AE53" s="212"/>
      <c r="AF53" s="212"/>
      <c r="AG53" s="212" t="s">
        <v>132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29"/>
      <c r="B54" s="230"/>
      <c r="C54" s="268" t="s">
        <v>277</v>
      </c>
      <c r="D54" s="232"/>
      <c r="E54" s="233"/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1"/>
      <c r="Y54" s="212"/>
      <c r="Z54" s="212"/>
      <c r="AA54" s="212"/>
      <c r="AB54" s="212"/>
      <c r="AC54" s="212"/>
      <c r="AD54" s="212"/>
      <c r="AE54" s="212"/>
      <c r="AF54" s="212"/>
      <c r="AG54" s="212" t="s">
        <v>132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29"/>
      <c r="B55" s="230"/>
      <c r="C55" s="268" t="s">
        <v>278</v>
      </c>
      <c r="D55" s="232"/>
      <c r="E55" s="233"/>
      <c r="F55" s="231"/>
      <c r="G55" s="231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12"/>
      <c r="Z55" s="212"/>
      <c r="AA55" s="212"/>
      <c r="AB55" s="212"/>
      <c r="AC55" s="212"/>
      <c r="AD55" s="212"/>
      <c r="AE55" s="212"/>
      <c r="AF55" s="212"/>
      <c r="AG55" s="212" t="s">
        <v>132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29"/>
      <c r="B56" s="230"/>
      <c r="C56" s="268" t="s">
        <v>279</v>
      </c>
      <c r="D56" s="232"/>
      <c r="E56" s="233">
        <v>1.09375</v>
      </c>
      <c r="F56" s="231"/>
      <c r="G56" s="231"/>
      <c r="H56" s="231"/>
      <c r="I56" s="231"/>
      <c r="J56" s="231"/>
      <c r="K56" s="231"/>
      <c r="L56" s="231"/>
      <c r="M56" s="231"/>
      <c r="N56" s="231"/>
      <c r="O56" s="231"/>
      <c r="P56" s="231"/>
      <c r="Q56" s="231"/>
      <c r="R56" s="231"/>
      <c r="S56" s="231"/>
      <c r="T56" s="231"/>
      <c r="U56" s="231"/>
      <c r="V56" s="231"/>
      <c r="W56" s="231"/>
      <c r="X56" s="231"/>
      <c r="Y56" s="212"/>
      <c r="Z56" s="212"/>
      <c r="AA56" s="212"/>
      <c r="AB56" s="212"/>
      <c r="AC56" s="212"/>
      <c r="AD56" s="212"/>
      <c r="AE56" s="212"/>
      <c r="AF56" s="212"/>
      <c r="AG56" s="212" t="s">
        <v>132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29"/>
      <c r="B57" s="230"/>
      <c r="C57" s="269" t="s">
        <v>135</v>
      </c>
      <c r="D57" s="234"/>
      <c r="E57" s="235">
        <v>1.09375</v>
      </c>
      <c r="F57" s="231"/>
      <c r="G57" s="231"/>
      <c r="H57" s="231"/>
      <c r="I57" s="231"/>
      <c r="J57" s="231"/>
      <c r="K57" s="231"/>
      <c r="L57" s="231"/>
      <c r="M57" s="231"/>
      <c r="N57" s="231"/>
      <c r="O57" s="231"/>
      <c r="P57" s="231"/>
      <c r="Q57" s="231"/>
      <c r="R57" s="231"/>
      <c r="S57" s="231"/>
      <c r="T57" s="231"/>
      <c r="U57" s="231"/>
      <c r="V57" s="231"/>
      <c r="W57" s="231"/>
      <c r="X57" s="231"/>
      <c r="Y57" s="212"/>
      <c r="Z57" s="212"/>
      <c r="AA57" s="212"/>
      <c r="AB57" s="212"/>
      <c r="AC57" s="212"/>
      <c r="AD57" s="212"/>
      <c r="AE57" s="212"/>
      <c r="AF57" s="212"/>
      <c r="AG57" s="212" t="s">
        <v>132</v>
      </c>
      <c r="AH57" s="212">
        <v>1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49">
        <v>7</v>
      </c>
      <c r="B58" s="250" t="s">
        <v>150</v>
      </c>
      <c r="C58" s="267" t="s">
        <v>151</v>
      </c>
      <c r="D58" s="251" t="s">
        <v>127</v>
      </c>
      <c r="E58" s="252">
        <v>1.09375</v>
      </c>
      <c r="F58" s="253"/>
      <c r="G58" s="254">
        <f>ROUND(E58*F58,2)</f>
        <v>0</v>
      </c>
      <c r="H58" s="253"/>
      <c r="I58" s="254">
        <f>ROUND(E58*H58,2)</f>
        <v>0</v>
      </c>
      <c r="J58" s="253"/>
      <c r="K58" s="254">
        <f>ROUND(E58*J58,2)</f>
        <v>0</v>
      </c>
      <c r="L58" s="254">
        <v>21</v>
      </c>
      <c r="M58" s="254">
        <f>G58*(1+L58/100)</f>
        <v>0</v>
      </c>
      <c r="N58" s="254">
        <v>0</v>
      </c>
      <c r="O58" s="254">
        <f>ROUND(E58*N58,2)</f>
        <v>0</v>
      </c>
      <c r="P58" s="254">
        <v>0</v>
      </c>
      <c r="Q58" s="254">
        <f>ROUND(E58*P58,2)</f>
        <v>0</v>
      </c>
      <c r="R58" s="254"/>
      <c r="S58" s="254" t="s">
        <v>128</v>
      </c>
      <c r="T58" s="255" t="s">
        <v>128</v>
      </c>
      <c r="U58" s="231">
        <v>1.0999999999999999E-2</v>
      </c>
      <c r="V58" s="231">
        <f>ROUND(E58*U58,2)</f>
        <v>0.01</v>
      </c>
      <c r="W58" s="231"/>
      <c r="X58" s="231" t="s">
        <v>129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139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29"/>
      <c r="B59" s="230"/>
      <c r="C59" s="268" t="s">
        <v>280</v>
      </c>
      <c r="D59" s="232"/>
      <c r="E59" s="233"/>
      <c r="F59" s="231"/>
      <c r="G59" s="231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12"/>
      <c r="Z59" s="212"/>
      <c r="AA59" s="212"/>
      <c r="AB59" s="212"/>
      <c r="AC59" s="212"/>
      <c r="AD59" s="212"/>
      <c r="AE59" s="212"/>
      <c r="AF59" s="212"/>
      <c r="AG59" s="212" t="s">
        <v>132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29"/>
      <c r="B60" s="230"/>
      <c r="C60" s="268" t="s">
        <v>276</v>
      </c>
      <c r="D60" s="232"/>
      <c r="E60" s="233"/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231"/>
      <c r="Q60" s="231"/>
      <c r="R60" s="231"/>
      <c r="S60" s="231"/>
      <c r="T60" s="231"/>
      <c r="U60" s="231"/>
      <c r="V60" s="231"/>
      <c r="W60" s="231"/>
      <c r="X60" s="231"/>
      <c r="Y60" s="212"/>
      <c r="Z60" s="212"/>
      <c r="AA60" s="212"/>
      <c r="AB60" s="212"/>
      <c r="AC60" s="212"/>
      <c r="AD60" s="212"/>
      <c r="AE60" s="212"/>
      <c r="AF60" s="212"/>
      <c r="AG60" s="212" t="s">
        <v>132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29"/>
      <c r="B61" s="230"/>
      <c r="C61" s="268" t="s">
        <v>277</v>
      </c>
      <c r="D61" s="232"/>
      <c r="E61" s="233"/>
      <c r="F61" s="231"/>
      <c r="G61" s="231"/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1"/>
      <c r="U61" s="231"/>
      <c r="V61" s="231"/>
      <c r="W61" s="231"/>
      <c r="X61" s="231"/>
      <c r="Y61" s="212"/>
      <c r="Z61" s="212"/>
      <c r="AA61" s="212"/>
      <c r="AB61" s="212"/>
      <c r="AC61" s="212"/>
      <c r="AD61" s="212"/>
      <c r="AE61" s="212"/>
      <c r="AF61" s="212"/>
      <c r="AG61" s="212" t="s">
        <v>132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29"/>
      <c r="B62" s="230"/>
      <c r="C62" s="268" t="s">
        <v>278</v>
      </c>
      <c r="D62" s="232"/>
      <c r="E62" s="233"/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212"/>
      <c r="Z62" s="212"/>
      <c r="AA62" s="212"/>
      <c r="AB62" s="212"/>
      <c r="AC62" s="212"/>
      <c r="AD62" s="212"/>
      <c r="AE62" s="212"/>
      <c r="AF62" s="212"/>
      <c r="AG62" s="212" t="s">
        <v>132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29"/>
      <c r="B63" s="230"/>
      <c r="C63" s="268" t="s">
        <v>279</v>
      </c>
      <c r="D63" s="232"/>
      <c r="E63" s="233">
        <v>1.09375</v>
      </c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  <c r="W63" s="231"/>
      <c r="X63" s="231"/>
      <c r="Y63" s="212"/>
      <c r="Z63" s="212"/>
      <c r="AA63" s="212"/>
      <c r="AB63" s="212"/>
      <c r="AC63" s="212"/>
      <c r="AD63" s="212"/>
      <c r="AE63" s="212"/>
      <c r="AF63" s="212"/>
      <c r="AG63" s="212" t="s">
        <v>132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29"/>
      <c r="B64" s="230"/>
      <c r="C64" s="269" t="s">
        <v>135</v>
      </c>
      <c r="D64" s="234"/>
      <c r="E64" s="235">
        <v>1.09375</v>
      </c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1"/>
      <c r="U64" s="231"/>
      <c r="V64" s="231"/>
      <c r="W64" s="231"/>
      <c r="X64" s="231"/>
      <c r="Y64" s="212"/>
      <c r="Z64" s="212"/>
      <c r="AA64" s="212"/>
      <c r="AB64" s="212"/>
      <c r="AC64" s="212"/>
      <c r="AD64" s="212"/>
      <c r="AE64" s="212"/>
      <c r="AF64" s="212"/>
      <c r="AG64" s="212" t="s">
        <v>132</v>
      </c>
      <c r="AH64" s="212">
        <v>1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49">
        <v>8</v>
      </c>
      <c r="B65" s="250" t="s">
        <v>152</v>
      </c>
      <c r="C65" s="267" t="s">
        <v>153</v>
      </c>
      <c r="D65" s="251" t="s">
        <v>127</v>
      </c>
      <c r="E65" s="252">
        <v>10.9375</v>
      </c>
      <c r="F65" s="253"/>
      <c r="G65" s="254">
        <f>ROUND(E65*F65,2)</f>
        <v>0</v>
      </c>
      <c r="H65" s="253"/>
      <c r="I65" s="254">
        <f>ROUND(E65*H65,2)</f>
        <v>0</v>
      </c>
      <c r="J65" s="253"/>
      <c r="K65" s="254">
        <f>ROUND(E65*J65,2)</f>
        <v>0</v>
      </c>
      <c r="L65" s="254">
        <v>21</v>
      </c>
      <c r="M65" s="254">
        <f>G65*(1+L65/100)</f>
        <v>0</v>
      </c>
      <c r="N65" s="254">
        <v>0</v>
      </c>
      <c r="O65" s="254">
        <f>ROUND(E65*N65,2)</f>
        <v>0</v>
      </c>
      <c r="P65" s="254">
        <v>0</v>
      </c>
      <c r="Q65" s="254">
        <f>ROUND(E65*P65,2)</f>
        <v>0</v>
      </c>
      <c r="R65" s="254"/>
      <c r="S65" s="254" t="s">
        <v>128</v>
      </c>
      <c r="T65" s="255" t="s">
        <v>128</v>
      </c>
      <c r="U65" s="231">
        <v>0</v>
      </c>
      <c r="V65" s="231">
        <f>ROUND(E65*U65,2)</f>
        <v>0</v>
      </c>
      <c r="W65" s="231"/>
      <c r="X65" s="231" t="s">
        <v>129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139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29"/>
      <c r="B66" s="230"/>
      <c r="C66" s="268" t="s">
        <v>154</v>
      </c>
      <c r="D66" s="232"/>
      <c r="E66" s="233"/>
      <c r="F66" s="231"/>
      <c r="G66" s="231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1"/>
      <c r="U66" s="231"/>
      <c r="V66" s="231"/>
      <c r="W66" s="231"/>
      <c r="X66" s="231"/>
      <c r="Y66" s="212"/>
      <c r="Z66" s="212"/>
      <c r="AA66" s="212"/>
      <c r="AB66" s="212"/>
      <c r="AC66" s="212"/>
      <c r="AD66" s="212"/>
      <c r="AE66" s="212"/>
      <c r="AF66" s="212"/>
      <c r="AG66" s="212" t="s">
        <v>132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29"/>
      <c r="B67" s="230"/>
      <c r="C67" s="268" t="s">
        <v>281</v>
      </c>
      <c r="D67" s="232"/>
      <c r="E67" s="233">
        <v>1.09375</v>
      </c>
      <c r="F67" s="231"/>
      <c r="G67" s="231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31"/>
      <c r="T67" s="231"/>
      <c r="U67" s="231"/>
      <c r="V67" s="231"/>
      <c r="W67" s="231"/>
      <c r="X67" s="231"/>
      <c r="Y67" s="212"/>
      <c r="Z67" s="212"/>
      <c r="AA67" s="212"/>
      <c r="AB67" s="212"/>
      <c r="AC67" s="212"/>
      <c r="AD67" s="212"/>
      <c r="AE67" s="212"/>
      <c r="AF67" s="212"/>
      <c r="AG67" s="212" t="s">
        <v>132</v>
      </c>
      <c r="AH67" s="212">
        <v>5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29"/>
      <c r="B68" s="230"/>
      <c r="C68" s="269" t="s">
        <v>135</v>
      </c>
      <c r="D68" s="234"/>
      <c r="E68" s="235">
        <v>1.09375</v>
      </c>
      <c r="F68" s="231"/>
      <c r="G68" s="231"/>
      <c r="H68" s="231"/>
      <c r="I68" s="231"/>
      <c r="J68" s="231"/>
      <c r="K68" s="231"/>
      <c r="L68" s="231"/>
      <c r="M68" s="231"/>
      <c r="N68" s="231"/>
      <c r="O68" s="231"/>
      <c r="P68" s="231"/>
      <c r="Q68" s="231"/>
      <c r="R68" s="231"/>
      <c r="S68" s="231"/>
      <c r="T68" s="231"/>
      <c r="U68" s="231"/>
      <c r="V68" s="231"/>
      <c r="W68" s="231"/>
      <c r="X68" s="231"/>
      <c r="Y68" s="212"/>
      <c r="Z68" s="212"/>
      <c r="AA68" s="212"/>
      <c r="AB68" s="212"/>
      <c r="AC68" s="212"/>
      <c r="AD68" s="212"/>
      <c r="AE68" s="212"/>
      <c r="AF68" s="212"/>
      <c r="AG68" s="212" t="s">
        <v>132</v>
      </c>
      <c r="AH68" s="212">
        <v>1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29"/>
      <c r="B69" s="230"/>
      <c r="C69" s="271" t="s">
        <v>156</v>
      </c>
      <c r="D69" s="236"/>
      <c r="E69" s="237">
        <v>9.84375</v>
      </c>
      <c r="F69" s="231"/>
      <c r="G69" s="231"/>
      <c r="H69" s="231"/>
      <c r="I69" s="231"/>
      <c r="J69" s="231"/>
      <c r="K69" s="231"/>
      <c r="L69" s="231"/>
      <c r="M69" s="231"/>
      <c r="N69" s="231"/>
      <c r="O69" s="231"/>
      <c r="P69" s="231"/>
      <c r="Q69" s="231"/>
      <c r="R69" s="231"/>
      <c r="S69" s="231"/>
      <c r="T69" s="231"/>
      <c r="U69" s="231"/>
      <c r="V69" s="231"/>
      <c r="W69" s="231"/>
      <c r="X69" s="231"/>
      <c r="Y69" s="212"/>
      <c r="Z69" s="212"/>
      <c r="AA69" s="212"/>
      <c r="AB69" s="212"/>
      <c r="AC69" s="212"/>
      <c r="AD69" s="212"/>
      <c r="AE69" s="212"/>
      <c r="AF69" s="212"/>
      <c r="AG69" s="212" t="s">
        <v>132</v>
      </c>
      <c r="AH69" s="212">
        <v>4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49">
        <v>9</v>
      </c>
      <c r="B70" s="250" t="s">
        <v>157</v>
      </c>
      <c r="C70" s="267" t="s">
        <v>158</v>
      </c>
      <c r="D70" s="251" t="s">
        <v>127</v>
      </c>
      <c r="E70" s="252">
        <v>1.09375</v>
      </c>
      <c r="F70" s="253"/>
      <c r="G70" s="254">
        <f>ROUND(E70*F70,2)</f>
        <v>0</v>
      </c>
      <c r="H70" s="253"/>
      <c r="I70" s="254">
        <f>ROUND(E70*H70,2)</f>
        <v>0</v>
      </c>
      <c r="J70" s="253"/>
      <c r="K70" s="254">
        <f>ROUND(E70*J70,2)</f>
        <v>0</v>
      </c>
      <c r="L70" s="254">
        <v>21</v>
      </c>
      <c r="M70" s="254">
        <f>G70*(1+L70/100)</f>
        <v>0</v>
      </c>
      <c r="N70" s="254">
        <v>0</v>
      </c>
      <c r="O70" s="254">
        <f>ROUND(E70*N70,2)</f>
        <v>0</v>
      </c>
      <c r="P70" s="254">
        <v>0</v>
      </c>
      <c r="Q70" s="254">
        <f>ROUND(E70*P70,2)</f>
        <v>0</v>
      </c>
      <c r="R70" s="254"/>
      <c r="S70" s="254" t="s">
        <v>128</v>
      </c>
      <c r="T70" s="255" t="s">
        <v>128</v>
      </c>
      <c r="U70" s="231">
        <v>0</v>
      </c>
      <c r="V70" s="231">
        <f>ROUND(E70*U70,2)</f>
        <v>0</v>
      </c>
      <c r="W70" s="231"/>
      <c r="X70" s="231" t="s">
        <v>129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139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29"/>
      <c r="B71" s="230"/>
      <c r="C71" s="268" t="s">
        <v>154</v>
      </c>
      <c r="D71" s="232"/>
      <c r="E71" s="233"/>
      <c r="F71" s="231"/>
      <c r="G71" s="231"/>
      <c r="H71" s="231"/>
      <c r="I71" s="231"/>
      <c r="J71" s="231"/>
      <c r="K71" s="231"/>
      <c r="L71" s="231"/>
      <c r="M71" s="231"/>
      <c r="N71" s="231"/>
      <c r="O71" s="231"/>
      <c r="P71" s="231"/>
      <c r="Q71" s="231"/>
      <c r="R71" s="231"/>
      <c r="S71" s="231"/>
      <c r="T71" s="231"/>
      <c r="U71" s="231"/>
      <c r="V71" s="231"/>
      <c r="W71" s="231"/>
      <c r="X71" s="231"/>
      <c r="Y71" s="212"/>
      <c r="Z71" s="212"/>
      <c r="AA71" s="212"/>
      <c r="AB71" s="212"/>
      <c r="AC71" s="212"/>
      <c r="AD71" s="212"/>
      <c r="AE71" s="212"/>
      <c r="AF71" s="212"/>
      <c r="AG71" s="212" t="s">
        <v>132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29"/>
      <c r="B72" s="230"/>
      <c r="C72" s="268" t="s">
        <v>281</v>
      </c>
      <c r="D72" s="232"/>
      <c r="E72" s="233">
        <v>1.09375</v>
      </c>
      <c r="F72" s="231"/>
      <c r="G72" s="231"/>
      <c r="H72" s="231"/>
      <c r="I72" s="231"/>
      <c r="J72" s="231"/>
      <c r="K72" s="231"/>
      <c r="L72" s="231"/>
      <c r="M72" s="231"/>
      <c r="N72" s="231"/>
      <c r="O72" s="231"/>
      <c r="P72" s="231"/>
      <c r="Q72" s="231"/>
      <c r="R72" s="231"/>
      <c r="S72" s="231"/>
      <c r="T72" s="231"/>
      <c r="U72" s="231"/>
      <c r="V72" s="231"/>
      <c r="W72" s="231"/>
      <c r="X72" s="231"/>
      <c r="Y72" s="212"/>
      <c r="Z72" s="212"/>
      <c r="AA72" s="212"/>
      <c r="AB72" s="212"/>
      <c r="AC72" s="212"/>
      <c r="AD72" s="212"/>
      <c r="AE72" s="212"/>
      <c r="AF72" s="212"/>
      <c r="AG72" s="212" t="s">
        <v>132</v>
      </c>
      <c r="AH72" s="212">
        <v>5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29"/>
      <c r="B73" s="230"/>
      <c r="C73" s="269" t="s">
        <v>135</v>
      </c>
      <c r="D73" s="234"/>
      <c r="E73" s="235">
        <v>1.09375</v>
      </c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231"/>
      <c r="Q73" s="231"/>
      <c r="R73" s="231"/>
      <c r="S73" s="231"/>
      <c r="T73" s="231"/>
      <c r="U73" s="231"/>
      <c r="V73" s="231"/>
      <c r="W73" s="231"/>
      <c r="X73" s="231"/>
      <c r="Y73" s="212"/>
      <c r="Z73" s="212"/>
      <c r="AA73" s="212"/>
      <c r="AB73" s="212"/>
      <c r="AC73" s="212"/>
      <c r="AD73" s="212"/>
      <c r="AE73" s="212"/>
      <c r="AF73" s="212"/>
      <c r="AG73" s="212" t="s">
        <v>132</v>
      </c>
      <c r="AH73" s="212">
        <v>1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49">
        <v>10</v>
      </c>
      <c r="B74" s="250" t="s">
        <v>282</v>
      </c>
      <c r="C74" s="267" t="s">
        <v>283</v>
      </c>
      <c r="D74" s="251" t="s">
        <v>166</v>
      </c>
      <c r="E74" s="252">
        <v>2.1779999999999999</v>
      </c>
      <c r="F74" s="253"/>
      <c r="G74" s="254">
        <f>ROUND(E74*F74,2)</f>
        <v>0</v>
      </c>
      <c r="H74" s="253"/>
      <c r="I74" s="254">
        <f>ROUND(E74*H74,2)</f>
        <v>0</v>
      </c>
      <c r="J74" s="253"/>
      <c r="K74" s="254">
        <f>ROUND(E74*J74,2)</f>
        <v>0</v>
      </c>
      <c r="L74" s="254">
        <v>21</v>
      </c>
      <c r="M74" s="254">
        <f>G74*(1+L74/100)</f>
        <v>0</v>
      </c>
      <c r="N74" s="254">
        <v>1</v>
      </c>
      <c r="O74" s="254">
        <f>ROUND(E74*N74,2)</f>
        <v>2.1800000000000002</v>
      </c>
      <c r="P74" s="254">
        <v>0</v>
      </c>
      <c r="Q74" s="254">
        <f>ROUND(E74*P74,2)</f>
        <v>0</v>
      </c>
      <c r="R74" s="254" t="s">
        <v>167</v>
      </c>
      <c r="S74" s="254" t="s">
        <v>128</v>
      </c>
      <c r="T74" s="255" t="s">
        <v>128</v>
      </c>
      <c r="U74" s="231">
        <v>0</v>
      </c>
      <c r="V74" s="231">
        <f>ROUND(E74*U74,2)</f>
        <v>0</v>
      </c>
      <c r="W74" s="231"/>
      <c r="X74" s="231" t="s">
        <v>168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169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29"/>
      <c r="B75" s="230"/>
      <c r="C75" s="272" t="s">
        <v>170</v>
      </c>
      <c r="D75" s="238"/>
      <c r="E75" s="239"/>
      <c r="F75" s="231"/>
      <c r="G75" s="231"/>
      <c r="H75" s="231"/>
      <c r="I75" s="231"/>
      <c r="J75" s="231"/>
      <c r="K75" s="231"/>
      <c r="L75" s="231"/>
      <c r="M75" s="231"/>
      <c r="N75" s="231"/>
      <c r="O75" s="231"/>
      <c r="P75" s="231"/>
      <c r="Q75" s="231"/>
      <c r="R75" s="231"/>
      <c r="S75" s="231"/>
      <c r="T75" s="231"/>
      <c r="U75" s="231"/>
      <c r="V75" s="231"/>
      <c r="W75" s="231"/>
      <c r="X75" s="231"/>
      <c r="Y75" s="212"/>
      <c r="Z75" s="212"/>
      <c r="AA75" s="212"/>
      <c r="AB75" s="212"/>
      <c r="AC75" s="212"/>
      <c r="AD75" s="212"/>
      <c r="AE75" s="212"/>
      <c r="AF75" s="212"/>
      <c r="AG75" s="212" t="s">
        <v>132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29"/>
      <c r="B76" s="230"/>
      <c r="C76" s="273" t="s">
        <v>284</v>
      </c>
      <c r="D76" s="238"/>
      <c r="E76" s="239"/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231"/>
      <c r="S76" s="231"/>
      <c r="T76" s="231"/>
      <c r="U76" s="231"/>
      <c r="V76" s="231"/>
      <c r="W76" s="231"/>
      <c r="X76" s="231"/>
      <c r="Y76" s="212"/>
      <c r="Z76" s="212"/>
      <c r="AA76" s="212"/>
      <c r="AB76" s="212"/>
      <c r="AC76" s="212"/>
      <c r="AD76" s="212"/>
      <c r="AE76" s="212"/>
      <c r="AF76" s="212"/>
      <c r="AG76" s="212" t="s">
        <v>132</v>
      </c>
      <c r="AH76" s="212">
        <v>2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29"/>
      <c r="B77" s="230"/>
      <c r="C77" s="273" t="s">
        <v>285</v>
      </c>
      <c r="D77" s="238"/>
      <c r="E77" s="239"/>
      <c r="F77" s="231"/>
      <c r="G77" s="231"/>
      <c r="H77" s="231"/>
      <c r="I77" s="231"/>
      <c r="J77" s="231"/>
      <c r="K77" s="231"/>
      <c r="L77" s="231"/>
      <c r="M77" s="231"/>
      <c r="N77" s="231"/>
      <c r="O77" s="231"/>
      <c r="P77" s="231"/>
      <c r="Q77" s="231"/>
      <c r="R77" s="231"/>
      <c r="S77" s="231"/>
      <c r="T77" s="231"/>
      <c r="U77" s="231"/>
      <c r="V77" s="231"/>
      <c r="W77" s="231"/>
      <c r="X77" s="231"/>
      <c r="Y77" s="212"/>
      <c r="Z77" s="212"/>
      <c r="AA77" s="212"/>
      <c r="AB77" s="212"/>
      <c r="AC77" s="212"/>
      <c r="AD77" s="212"/>
      <c r="AE77" s="212"/>
      <c r="AF77" s="212"/>
      <c r="AG77" s="212" t="s">
        <v>132</v>
      </c>
      <c r="AH77" s="212">
        <v>2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29"/>
      <c r="B78" s="230"/>
      <c r="C78" s="273" t="s">
        <v>286</v>
      </c>
      <c r="D78" s="238"/>
      <c r="E78" s="239"/>
      <c r="F78" s="231"/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Q78" s="231"/>
      <c r="R78" s="231"/>
      <c r="S78" s="231"/>
      <c r="T78" s="231"/>
      <c r="U78" s="231"/>
      <c r="V78" s="231"/>
      <c r="W78" s="231"/>
      <c r="X78" s="231"/>
      <c r="Y78" s="212"/>
      <c r="Z78" s="212"/>
      <c r="AA78" s="212"/>
      <c r="AB78" s="212"/>
      <c r="AC78" s="212"/>
      <c r="AD78" s="212"/>
      <c r="AE78" s="212"/>
      <c r="AF78" s="212"/>
      <c r="AG78" s="212" t="s">
        <v>132</v>
      </c>
      <c r="AH78" s="212">
        <v>2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29"/>
      <c r="B79" s="230"/>
      <c r="C79" s="273" t="s">
        <v>287</v>
      </c>
      <c r="D79" s="238"/>
      <c r="E79" s="239">
        <v>1.09375</v>
      </c>
      <c r="F79" s="231"/>
      <c r="G79" s="231"/>
      <c r="H79" s="231"/>
      <c r="I79" s="231"/>
      <c r="J79" s="231"/>
      <c r="K79" s="231"/>
      <c r="L79" s="231"/>
      <c r="M79" s="231"/>
      <c r="N79" s="231"/>
      <c r="O79" s="231"/>
      <c r="P79" s="231"/>
      <c r="Q79" s="231"/>
      <c r="R79" s="231"/>
      <c r="S79" s="231"/>
      <c r="T79" s="231"/>
      <c r="U79" s="231"/>
      <c r="V79" s="231"/>
      <c r="W79" s="231"/>
      <c r="X79" s="231"/>
      <c r="Y79" s="212"/>
      <c r="Z79" s="212"/>
      <c r="AA79" s="212"/>
      <c r="AB79" s="212"/>
      <c r="AC79" s="212"/>
      <c r="AD79" s="212"/>
      <c r="AE79" s="212"/>
      <c r="AF79" s="212"/>
      <c r="AG79" s="212" t="s">
        <v>132</v>
      </c>
      <c r="AH79" s="212">
        <v>2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29"/>
      <c r="B80" s="230"/>
      <c r="C80" s="274" t="s">
        <v>173</v>
      </c>
      <c r="D80" s="240"/>
      <c r="E80" s="241">
        <v>1.09375</v>
      </c>
      <c r="F80" s="231"/>
      <c r="G80" s="231"/>
      <c r="H80" s="231"/>
      <c r="I80" s="231"/>
      <c r="J80" s="231"/>
      <c r="K80" s="231"/>
      <c r="L80" s="231"/>
      <c r="M80" s="231"/>
      <c r="N80" s="231"/>
      <c r="O80" s="231"/>
      <c r="P80" s="231"/>
      <c r="Q80" s="231"/>
      <c r="R80" s="231"/>
      <c r="S80" s="231"/>
      <c r="T80" s="231"/>
      <c r="U80" s="231"/>
      <c r="V80" s="231"/>
      <c r="W80" s="231"/>
      <c r="X80" s="231"/>
      <c r="Y80" s="212"/>
      <c r="Z80" s="212"/>
      <c r="AA80" s="212"/>
      <c r="AB80" s="212"/>
      <c r="AC80" s="212"/>
      <c r="AD80" s="212"/>
      <c r="AE80" s="212"/>
      <c r="AF80" s="212"/>
      <c r="AG80" s="212" t="s">
        <v>132</v>
      </c>
      <c r="AH80" s="212">
        <v>3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29"/>
      <c r="B81" s="230"/>
      <c r="C81" s="272" t="s">
        <v>174</v>
      </c>
      <c r="D81" s="238"/>
      <c r="E81" s="239"/>
      <c r="F81" s="231"/>
      <c r="G81" s="231"/>
      <c r="H81" s="231"/>
      <c r="I81" s="231"/>
      <c r="J81" s="231"/>
      <c r="K81" s="231"/>
      <c r="L81" s="231"/>
      <c r="M81" s="231"/>
      <c r="N81" s="231"/>
      <c r="O81" s="231"/>
      <c r="P81" s="231"/>
      <c r="Q81" s="231"/>
      <c r="R81" s="231"/>
      <c r="S81" s="231"/>
      <c r="T81" s="231"/>
      <c r="U81" s="231"/>
      <c r="V81" s="231"/>
      <c r="W81" s="231"/>
      <c r="X81" s="231"/>
      <c r="Y81" s="212"/>
      <c r="Z81" s="212"/>
      <c r="AA81" s="212"/>
      <c r="AB81" s="212"/>
      <c r="AC81" s="212"/>
      <c r="AD81" s="212"/>
      <c r="AE81" s="212"/>
      <c r="AF81" s="212"/>
      <c r="AG81" s="212" t="s">
        <v>132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29"/>
      <c r="B82" s="230"/>
      <c r="C82" s="268" t="s">
        <v>288</v>
      </c>
      <c r="D82" s="232"/>
      <c r="E82" s="233">
        <v>1.98</v>
      </c>
      <c r="F82" s="231"/>
      <c r="G82" s="231"/>
      <c r="H82" s="231"/>
      <c r="I82" s="231"/>
      <c r="J82" s="231"/>
      <c r="K82" s="231"/>
      <c r="L82" s="231"/>
      <c r="M82" s="231"/>
      <c r="N82" s="231"/>
      <c r="O82" s="231"/>
      <c r="P82" s="231"/>
      <c r="Q82" s="231"/>
      <c r="R82" s="231"/>
      <c r="S82" s="231"/>
      <c r="T82" s="231"/>
      <c r="U82" s="231"/>
      <c r="V82" s="231"/>
      <c r="W82" s="231"/>
      <c r="X82" s="231"/>
      <c r="Y82" s="212"/>
      <c r="Z82" s="212"/>
      <c r="AA82" s="212"/>
      <c r="AB82" s="212"/>
      <c r="AC82" s="212"/>
      <c r="AD82" s="212"/>
      <c r="AE82" s="212"/>
      <c r="AF82" s="212"/>
      <c r="AG82" s="212" t="s">
        <v>132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29"/>
      <c r="B83" s="230"/>
      <c r="C83" s="269" t="s">
        <v>135</v>
      </c>
      <c r="D83" s="234"/>
      <c r="E83" s="235">
        <v>1.98</v>
      </c>
      <c r="F83" s="231"/>
      <c r="G83" s="231"/>
      <c r="H83" s="231"/>
      <c r="I83" s="231"/>
      <c r="J83" s="231"/>
      <c r="K83" s="231"/>
      <c r="L83" s="231"/>
      <c r="M83" s="231"/>
      <c r="N83" s="231"/>
      <c r="O83" s="231"/>
      <c r="P83" s="231"/>
      <c r="Q83" s="231"/>
      <c r="R83" s="231"/>
      <c r="S83" s="231"/>
      <c r="T83" s="231"/>
      <c r="U83" s="231"/>
      <c r="V83" s="231"/>
      <c r="W83" s="231"/>
      <c r="X83" s="231"/>
      <c r="Y83" s="212"/>
      <c r="Z83" s="212"/>
      <c r="AA83" s="212"/>
      <c r="AB83" s="212"/>
      <c r="AC83" s="212"/>
      <c r="AD83" s="212"/>
      <c r="AE83" s="212"/>
      <c r="AF83" s="212"/>
      <c r="AG83" s="212" t="s">
        <v>132</v>
      </c>
      <c r="AH83" s="212">
        <v>1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29"/>
      <c r="B84" s="230"/>
      <c r="C84" s="271" t="s">
        <v>176</v>
      </c>
      <c r="D84" s="236"/>
      <c r="E84" s="237">
        <v>0.19800000000000001</v>
      </c>
      <c r="F84" s="231"/>
      <c r="G84" s="231"/>
      <c r="H84" s="231"/>
      <c r="I84" s="231"/>
      <c r="J84" s="231"/>
      <c r="K84" s="231"/>
      <c r="L84" s="231"/>
      <c r="M84" s="231"/>
      <c r="N84" s="231"/>
      <c r="O84" s="231"/>
      <c r="P84" s="231"/>
      <c r="Q84" s="231"/>
      <c r="R84" s="231"/>
      <c r="S84" s="231"/>
      <c r="T84" s="231"/>
      <c r="U84" s="231"/>
      <c r="V84" s="231"/>
      <c r="W84" s="231"/>
      <c r="X84" s="231"/>
      <c r="Y84" s="212"/>
      <c r="Z84" s="212"/>
      <c r="AA84" s="212"/>
      <c r="AB84" s="212"/>
      <c r="AC84" s="212"/>
      <c r="AD84" s="212"/>
      <c r="AE84" s="212"/>
      <c r="AF84" s="212"/>
      <c r="AG84" s="212" t="s">
        <v>132</v>
      </c>
      <c r="AH84" s="212">
        <v>4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49">
        <v>11</v>
      </c>
      <c r="B85" s="250" t="s">
        <v>177</v>
      </c>
      <c r="C85" s="267" t="s">
        <v>178</v>
      </c>
      <c r="D85" s="251" t="s">
        <v>179</v>
      </c>
      <c r="E85" s="252">
        <v>4.375</v>
      </c>
      <c r="F85" s="253"/>
      <c r="G85" s="254">
        <f>ROUND(E85*F85,2)</f>
        <v>0</v>
      </c>
      <c r="H85" s="253"/>
      <c r="I85" s="254">
        <f>ROUND(E85*H85,2)</f>
        <v>0</v>
      </c>
      <c r="J85" s="253"/>
      <c r="K85" s="254">
        <f>ROUND(E85*J85,2)</f>
        <v>0</v>
      </c>
      <c r="L85" s="254">
        <v>21</v>
      </c>
      <c r="M85" s="254">
        <f>G85*(1+L85/100)</f>
        <v>0</v>
      </c>
      <c r="N85" s="254">
        <v>0</v>
      </c>
      <c r="O85" s="254">
        <f>ROUND(E85*N85,2)</f>
        <v>0</v>
      </c>
      <c r="P85" s="254">
        <v>0</v>
      </c>
      <c r="Q85" s="254">
        <f>ROUND(E85*P85,2)</f>
        <v>0</v>
      </c>
      <c r="R85" s="254"/>
      <c r="S85" s="254" t="s">
        <v>128</v>
      </c>
      <c r="T85" s="255" t="s">
        <v>128</v>
      </c>
      <c r="U85" s="231">
        <v>1.7999999999999999E-2</v>
      </c>
      <c r="V85" s="231">
        <f>ROUND(E85*U85,2)</f>
        <v>0.08</v>
      </c>
      <c r="W85" s="231"/>
      <c r="X85" s="231" t="s">
        <v>129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130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29"/>
      <c r="B86" s="230"/>
      <c r="C86" s="268" t="s">
        <v>262</v>
      </c>
      <c r="D86" s="232"/>
      <c r="E86" s="233"/>
      <c r="F86" s="231"/>
      <c r="G86" s="231"/>
      <c r="H86" s="231"/>
      <c r="I86" s="231"/>
      <c r="J86" s="231"/>
      <c r="K86" s="231"/>
      <c r="L86" s="231"/>
      <c r="M86" s="231"/>
      <c r="N86" s="231"/>
      <c r="O86" s="231"/>
      <c r="P86" s="231"/>
      <c r="Q86" s="231"/>
      <c r="R86" s="231"/>
      <c r="S86" s="231"/>
      <c r="T86" s="231"/>
      <c r="U86" s="231"/>
      <c r="V86" s="231"/>
      <c r="W86" s="231"/>
      <c r="X86" s="231"/>
      <c r="Y86" s="212"/>
      <c r="Z86" s="212"/>
      <c r="AA86" s="212"/>
      <c r="AB86" s="212"/>
      <c r="AC86" s="212"/>
      <c r="AD86" s="212"/>
      <c r="AE86" s="212"/>
      <c r="AF86" s="212"/>
      <c r="AG86" s="212" t="s">
        <v>132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29"/>
      <c r="B87" s="230"/>
      <c r="C87" s="268" t="s">
        <v>263</v>
      </c>
      <c r="D87" s="232"/>
      <c r="E87" s="233"/>
      <c r="F87" s="231"/>
      <c r="G87" s="231"/>
      <c r="H87" s="231"/>
      <c r="I87" s="231"/>
      <c r="J87" s="231"/>
      <c r="K87" s="231"/>
      <c r="L87" s="231"/>
      <c r="M87" s="231"/>
      <c r="N87" s="231"/>
      <c r="O87" s="231"/>
      <c r="P87" s="231"/>
      <c r="Q87" s="231"/>
      <c r="R87" s="231"/>
      <c r="S87" s="231"/>
      <c r="T87" s="231"/>
      <c r="U87" s="231"/>
      <c r="V87" s="231"/>
      <c r="W87" s="231"/>
      <c r="X87" s="231"/>
      <c r="Y87" s="212"/>
      <c r="Z87" s="212"/>
      <c r="AA87" s="212"/>
      <c r="AB87" s="212"/>
      <c r="AC87" s="212"/>
      <c r="AD87" s="212"/>
      <c r="AE87" s="212"/>
      <c r="AF87" s="212"/>
      <c r="AG87" s="212" t="s">
        <v>132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29"/>
      <c r="B88" s="230"/>
      <c r="C88" s="268" t="s">
        <v>289</v>
      </c>
      <c r="D88" s="232"/>
      <c r="E88" s="233">
        <v>3.6749999999999998</v>
      </c>
      <c r="F88" s="231"/>
      <c r="G88" s="231"/>
      <c r="H88" s="231"/>
      <c r="I88" s="231"/>
      <c r="J88" s="231"/>
      <c r="K88" s="231"/>
      <c r="L88" s="231"/>
      <c r="M88" s="231"/>
      <c r="N88" s="231"/>
      <c r="O88" s="231"/>
      <c r="P88" s="231"/>
      <c r="Q88" s="231"/>
      <c r="R88" s="231"/>
      <c r="S88" s="231"/>
      <c r="T88" s="231"/>
      <c r="U88" s="231"/>
      <c r="V88" s="231"/>
      <c r="W88" s="231"/>
      <c r="X88" s="231"/>
      <c r="Y88" s="212"/>
      <c r="Z88" s="212"/>
      <c r="AA88" s="212"/>
      <c r="AB88" s="212"/>
      <c r="AC88" s="212"/>
      <c r="AD88" s="212"/>
      <c r="AE88" s="212"/>
      <c r="AF88" s="212"/>
      <c r="AG88" s="212" t="s">
        <v>132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29"/>
      <c r="B89" s="230"/>
      <c r="C89" s="268" t="s">
        <v>266</v>
      </c>
      <c r="D89" s="232"/>
      <c r="E89" s="233"/>
      <c r="F89" s="231"/>
      <c r="G89" s="231"/>
      <c r="H89" s="231"/>
      <c r="I89" s="231"/>
      <c r="J89" s="231"/>
      <c r="K89" s="231"/>
      <c r="L89" s="231"/>
      <c r="M89" s="231"/>
      <c r="N89" s="231"/>
      <c r="O89" s="231"/>
      <c r="P89" s="231"/>
      <c r="Q89" s="231"/>
      <c r="R89" s="231"/>
      <c r="S89" s="231"/>
      <c r="T89" s="231"/>
      <c r="U89" s="231"/>
      <c r="V89" s="231"/>
      <c r="W89" s="231"/>
      <c r="X89" s="231"/>
      <c r="Y89" s="212"/>
      <c r="Z89" s="212"/>
      <c r="AA89" s="212"/>
      <c r="AB89" s="212"/>
      <c r="AC89" s="212"/>
      <c r="AD89" s="212"/>
      <c r="AE89" s="212"/>
      <c r="AF89" s="212"/>
      <c r="AG89" s="212" t="s">
        <v>132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29"/>
      <c r="B90" s="230"/>
      <c r="C90" s="268" t="s">
        <v>267</v>
      </c>
      <c r="D90" s="232"/>
      <c r="E90" s="233"/>
      <c r="F90" s="231"/>
      <c r="G90" s="231"/>
      <c r="H90" s="231"/>
      <c r="I90" s="231"/>
      <c r="J90" s="231"/>
      <c r="K90" s="231"/>
      <c r="L90" s="231"/>
      <c r="M90" s="231"/>
      <c r="N90" s="231"/>
      <c r="O90" s="231"/>
      <c r="P90" s="231"/>
      <c r="Q90" s="231"/>
      <c r="R90" s="231"/>
      <c r="S90" s="231"/>
      <c r="T90" s="231"/>
      <c r="U90" s="231"/>
      <c r="V90" s="231"/>
      <c r="W90" s="231"/>
      <c r="X90" s="231"/>
      <c r="Y90" s="212"/>
      <c r="Z90" s="212"/>
      <c r="AA90" s="212"/>
      <c r="AB90" s="212"/>
      <c r="AC90" s="212"/>
      <c r="AD90" s="212"/>
      <c r="AE90" s="212"/>
      <c r="AF90" s="212"/>
      <c r="AG90" s="212" t="s">
        <v>132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29"/>
      <c r="B91" s="230"/>
      <c r="C91" s="268" t="s">
        <v>290</v>
      </c>
      <c r="D91" s="232"/>
      <c r="E91" s="233">
        <v>0.7</v>
      </c>
      <c r="F91" s="231"/>
      <c r="G91" s="231"/>
      <c r="H91" s="231"/>
      <c r="I91" s="231"/>
      <c r="J91" s="231"/>
      <c r="K91" s="231"/>
      <c r="L91" s="231"/>
      <c r="M91" s="231"/>
      <c r="N91" s="231"/>
      <c r="O91" s="231"/>
      <c r="P91" s="231"/>
      <c r="Q91" s="231"/>
      <c r="R91" s="231"/>
      <c r="S91" s="231"/>
      <c r="T91" s="231"/>
      <c r="U91" s="231"/>
      <c r="V91" s="231"/>
      <c r="W91" s="231"/>
      <c r="X91" s="231"/>
      <c r="Y91" s="212"/>
      <c r="Z91" s="212"/>
      <c r="AA91" s="212"/>
      <c r="AB91" s="212"/>
      <c r="AC91" s="212"/>
      <c r="AD91" s="212"/>
      <c r="AE91" s="212"/>
      <c r="AF91" s="212"/>
      <c r="AG91" s="212" t="s">
        <v>132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29"/>
      <c r="B92" s="230"/>
      <c r="C92" s="269" t="s">
        <v>135</v>
      </c>
      <c r="D92" s="234"/>
      <c r="E92" s="235">
        <v>4.375</v>
      </c>
      <c r="F92" s="231"/>
      <c r="G92" s="231"/>
      <c r="H92" s="231"/>
      <c r="I92" s="231"/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12"/>
      <c r="Z92" s="212"/>
      <c r="AA92" s="212"/>
      <c r="AB92" s="212"/>
      <c r="AC92" s="212"/>
      <c r="AD92" s="212"/>
      <c r="AE92" s="212"/>
      <c r="AF92" s="212"/>
      <c r="AG92" s="212" t="s">
        <v>132</v>
      </c>
      <c r="AH92" s="212">
        <v>1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49">
        <v>12</v>
      </c>
      <c r="B93" s="250" t="s">
        <v>291</v>
      </c>
      <c r="C93" s="267" t="s">
        <v>292</v>
      </c>
      <c r="D93" s="251" t="s">
        <v>179</v>
      </c>
      <c r="E93" s="252">
        <v>4.0425000000000004</v>
      </c>
      <c r="F93" s="253"/>
      <c r="G93" s="254">
        <f>ROUND(E93*F93,2)</f>
        <v>0</v>
      </c>
      <c r="H93" s="253"/>
      <c r="I93" s="254">
        <f>ROUND(E93*H93,2)</f>
        <v>0</v>
      </c>
      <c r="J93" s="253"/>
      <c r="K93" s="254">
        <f>ROUND(E93*J93,2)</f>
        <v>0</v>
      </c>
      <c r="L93" s="254">
        <v>21</v>
      </c>
      <c r="M93" s="254">
        <f>G93*(1+L93/100)</f>
        <v>0</v>
      </c>
      <c r="N93" s="254">
        <v>0</v>
      </c>
      <c r="O93" s="254">
        <f>ROUND(E93*N93,2)</f>
        <v>0</v>
      </c>
      <c r="P93" s="254">
        <v>0</v>
      </c>
      <c r="Q93" s="254">
        <f>ROUND(E93*P93,2)</f>
        <v>0</v>
      </c>
      <c r="R93" s="254"/>
      <c r="S93" s="254" t="s">
        <v>128</v>
      </c>
      <c r="T93" s="255" t="s">
        <v>128</v>
      </c>
      <c r="U93" s="231">
        <v>0.13</v>
      </c>
      <c r="V93" s="231">
        <f>ROUND(E93*U93,2)</f>
        <v>0.53</v>
      </c>
      <c r="W93" s="231"/>
      <c r="X93" s="231" t="s">
        <v>129</v>
      </c>
      <c r="Y93" s="212"/>
      <c r="Z93" s="212"/>
      <c r="AA93" s="212"/>
      <c r="AB93" s="212"/>
      <c r="AC93" s="212"/>
      <c r="AD93" s="212"/>
      <c r="AE93" s="212"/>
      <c r="AF93" s="212"/>
      <c r="AG93" s="212" t="s">
        <v>130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29"/>
      <c r="B94" s="230"/>
      <c r="C94" s="268" t="s">
        <v>262</v>
      </c>
      <c r="D94" s="232"/>
      <c r="E94" s="233"/>
      <c r="F94" s="231"/>
      <c r="G94" s="231"/>
      <c r="H94" s="231"/>
      <c r="I94" s="231"/>
      <c r="J94" s="231"/>
      <c r="K94" s="231"/>
      <c r="L94" s="231"/>
      <c r="M94" s="231"/>
      <c r="N94" s="231"/>
      <c r="O94" s="231"/>
      <c r="P94" s="231"/>
      <c r="Q94" s="231"/>
      <c r="R94" s="231"/>
      <c r="S94" s="231"/>
      <c r="T94" s="231"/>
      <c r="U94" s="231"/>
      <c r="V94" s="231"/>
      <c r="W94" s="231"/>
      <c r="X94" s="231"/>
      <c r="Y94" s="212"/>
      <c r="Z94" s="212"/>
      <c r="AA94" s="212"/>
      <c r="AB94" s="212"/>
      <c r="AC94" s="212"/>
      <c r="AD94" s="212"/>
      <c r="AE94" s="212"/>
      <c r="AF94" s="212"/>
      <c r="AG94" s="212" t="s">
        <v>132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29"/>
      <c r="B95" s="230"/>
      <c r="C95" s="268" t="s">
        <v>263</v>
      </c>
      <c r="D95" s="232"/>
      <c r="E95" s="233"/>
      <c r="F95" s="231"/>
      <c r="G95" s="231"/>
      <c r="H95" s="231"/>
      <c r="I95" s="231"/>
      <c r="J95" s="231"/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12"/>
      <c r="Z95" s="212"/>
      <c r="AA95" s="212"/>
      <c r="AB95" s="212"/>
      <c r="AC95" s="212"/>
      <c r="AD95" s="212"/>
      <c r="AE95" s="212"/>
      <c r="AF95" s="212"/>
      <c r="AG95" s="212" t="s">
        <v>132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29"/>
      <c r="B96" s="230"/>
      <c r="C96" s="268" t="s">
        <v>289</v>
      </c>
      <c r="D96" s="232"/>
      <c r="E96" s="233">
        <v>3.6749999999999998</v>
      </c>
      <c r="F96" s="231"/>
      <c r="G96" s="231"/>
      <c r="H96" s="231"/>
      <c r="I96" s="231"/>
      <c r="J96" s="231"/>
      <c r="K96" s="231"/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12"/>
      <c r="Z96" s="212"/>
      <c r="AA96" s="212"/>
      <c r="AB96" s="212"/>
      <c r="AC96" s="212"/>
      <c r="AD96" s="212"/>
      <c r="AE96" s="212"/>
      <c r="AF96" s="212"/>
      <c r="AG96" s="212" t="s">
        <v>132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29"/>
      <c r="B97" s="230"/>
      <c r="C97" s="269" t="s">
        <v>135</v>
      </c>
      <c r="D97" s="234"/>
      <c r="E97" s="235">
        <v>3.6749999999999998</v>
      </c>
      <c r="F97" s="231"/>
      <c r="G97" s="231"/>
      <c r="H97" s="231"/>
      <c r="I97" s="231"/>
      <c r="J97" s="231"/>
      <c r="K97" s="231"/>
      <c r="L97" s="231"/>
      <c r="M97" s="231"/>
      <c r="N97" s="231"/>
      <c r="O97" s="231"/>
      <c r="P97" s="231"/>
      <c r="Q97" s="231"/>
      <c r="R97" s="231"/>
      <c r="S97" s="231"/>
      <c r="T97" s="231"/>
      <c r="U97" s="231"/>
      <c r="V97" s="231"/>
      <c r="W97" s="231"/>
      <c r="X97" s="231"/>
      <c r="Y97" s="212"/>
      <c r="Z97" s="212"/>
      <c r="AA97" s="212"/>
      <c r="AB97" s="212"/>
      <c r="AC97" s="212"/>
      <c r="AD97" s="212"/>
      <c r="AE97" s="212"/>
      <c r="AF97" s="212"/>
      <c r="AG97" s="212" t="s">
        <v>132</v>
      </c>
      <c r="AH97" s="212">
        <v>1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29"/>
      <c r="B98" s="230"/>
      <c r="C98" s="271" t="s">
        <v>293</v>
      </c>
      <c r="D98" s="236"/>
      <c r="E98" s="237">
        <v>0.36749999999999999</v>
      </c>
      <c r="F98" s="231"/>
      <c r="G98" s="231"/>
      <c r="H98" s="231"/>
      <c r="I98" s="231"/>
      <c r="J98" s="231"/>
      <c r="K98" s="231"/>
      <c r="L98" s="231"/>
      <c r="M98" s="231"/>
      <c r="N98" s="231"/>
      <c r="O98" s="231"/>
      <c r="P98" s="231"/>
      <c r="Q98" s="231"/>
      <c r="R98" s="231"/>
      <c r="S98" s="231"/>
      <c r="T98" s="231"/>
      <c r="U98" s="231"/>
      <c r="V98" s="231"/>
      <c r="W98" s="231"/>
      <c r="X98" s="231"/>
      <c r="Y98" s="212"/>
      <c r="Z98" s="212"/>
      <c r="AA98" s="212"/>
      <c r="AB98" s="212"/>
      <c r="AC98" s="212"/>
      <c r="AD98" s="212"/>
      <c r="AE98" s="212"/>
      <c r="AF98" s="212"/>
      <c r="AG98" s="212" t="s">
        <v>132</v>
      </c>
      <c r="AH98" s="212">
        <v>4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49">
        <v>13</v>
      </c>
      <c r="B99" s="250" t="s">
        <v>294</v>
      </c>
      <c r="C99" s="267" t="s">
        <v>295</v>
      </c>
      <c r="D99" s="251" t="s">
        <v>179</v>
      </c>
      <c r="E99" s="252">
        <v>4.0425000000000004</v>
      </c>
      <c r="F99" s="253"/>
      <c r="G99" s="254">
        <f>ROUND(E99*F99,2)</f>
        <v>0</v>
      </c>
      <c r="H99" s="253"/>
      <c r="I99" s="254">
        <f>ROUND(E99*H99,2)</f>
        <v>0</v>
      </c>
      <c r="J99" s="253"/>
      <c r="K99" s="254">
        <f>ROUND(E99*J99,2)</f>
        <v>0</v>
      </c>
      <c r="L99" s="254">
        <v>21</v>
      </c>
      <c r="M99" s="254">
        <f>G99*(1+L99/100)</f>
        <v>0</v>
      </c>
      <c r="N99" s="254">
        <v>0</v>
      </c>
      <c r="O99" s="254">
        <f>ROUND(E99*N99,2)</f>
        <v>0</v>
      </c>
      <c r="P99" s="254">
        <v>0</v>
      </c>
      <c r="Q99" s="254">
        <f>ROUND(E99*P99,2)</f>
        <v>0</v>
      </c>
      <c r="R99" s="254"/>
      <c r="S99" s="254" t="s">
        <v>128</v>
      </c>
      <c r="T99" s="255" t="s">
        <v>128</v>
      </c>
      <c r="U99" s="231">
        <v>0.09</v>
      </c>
      <c r="V99" s="231">
        <f>ROUND(E99*U99,2)</f>
        <v>0.36</v>
      </c>
      <c r="W99" s="231"/>
      <c r="X99" s="231" t="s">
        <v>129</v>
      </c>
      <c r="Y99" s="212"/>
      <c r="Z99" s="212"/>
      <c r="AA99" s="212"/>
      <c r="AB99" s="212"/>
      <c r="AC99" s="212"/>
      <c r="AD99" s="212"/>
      <c r="AE99" s="212"/>
      <c r="AF99" s="212"/>
      <c r="AG99" s="212" t="s">
        <v>130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29"/>
      <c r="B100" s="230"/>
      <c r="C100" s="268" t="s">
        <v>296</v>
      </c>
      <c r="D100" s="232"/>
      <c r="E100" s="233"/>
      <c r="F100" s="231"/>
      <c r="G100" s="231"/>
      <c r="H100" s="231"/>
      <c r="I100" s="231"/>
      <c r="J100" s="231"/>
      <c r="K100" s="231"/>
      <c r="L100" s="231"/>
      <c r="M100" s="231"/>
      <c r="N100" s="231"/>
      <c r="O100" s="231"/>
      <c r="P100" s="231"/>
      <c r="Q100" s="231"/>
      <c r="R100" s="231"/>
      <c r="S100" s="231"/>
      <c r="T100" s="231"/>
      <c r="U100" s="231"/>
      <c r="V100" s="231"/>
      <c r="W100" s="231"/>
      <c r="X100" s="231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132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29"/>
      <c r="B101" s="230"/>
      <c r="C101" s="268" t="s">
        <v>297</v>
      </c>
      <c r="D101" s="232"/>
      <c r="E101" s="233">
        <v>4.0425000000000004</v>
      </c>
      <c r="F101" s="231"/>
      <c r="G101" s="231"/>
      <c r="H101" s="231"/>
      <c r="I101" s="231"/>
      <c r="J101" s="231"/>
      <c r="K101" s="231"/>
      <c r="L101" s="231"/>
      <c r="M101" s="231"/>
      <c r="N101" s="231"/>
      <c r="O101" s="231"/>
      <c r="P101" s="231"/>
      <c r="Q101" s="231"/>
      <c r="R101" s="231"/>
      <c r="S101" s="231"/>
      <c r="T101" s="231"/>
      <c r="U101" s="231"/>
      <c r="V101" s="231"/>
      <c r="W101" s="231"/>
      <c r="X101" s="231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132</v>
      </c>
      <c r="AH101" s="212">
        <v>5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29"/>
      <c r="B102" s="230"/>
      <c r="C102" s="269" t="s">
        <v>135</v>
      </c>
      <c r="D102" s="234"/>
      <c r="E102" s="235">
        <v>4.0425000000000004</v>
      </c>
      <c r="F102" s="231"/>
      <c r="G102" s="231"/>
      <c r="H102" s="231"/>
      <c r="I102" s="231"/>
      <c r="J102" s="231"/>
      <c r="K102" s="231"/>
      <c r="L102" s="231"/>
      <c r="M102" s="231"/>
      <c r="N102" s="231"/>
      <c r="O102" s="231"/>
      <c r="P102" s="231"/>
      <c r="Q102" s="231"/>
      <c r="R102" s="231"/>
      <c r="S102" s="231"/>
      <c r="T102" s="231"/>
      <c r="U102" s="231"/>
      <c r="V102" s="231"/>
      <c r="W102" s="231"/>
      <c r="X102" s="23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132</v>
      </c>
      <c r="AH102" s="212">
        <v>1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49">
        <v>14</v>
      </c>
      <c r="B103" s="250" t="s">
        <v>298</v>
      </c>
      <c r="C103" s="267" t="s">
        <v>299</v>
      </c>
      <c r="D103" s="251" t="s">
        <v>179</v>
      </c>
      <c r="E103" s="252">
        <v>4.0425000000000004</v>
      </c>
      <c r="F103" s="253"/>
      <c r="G103" s="254">
        <f>ROUND(E103*F103,2)</f>
        <v>0</v>
      </c>
      <c r="H103" s="253"/>
      <c r="I103" s="254">
        <f>ROUND(E103*H103,2)</f>
        <v>0</v>
      </c>
      <c r="J103" s="253"/>
      <c r="K103" s="254">
        <f>ROUND(E103*J103,2)</f>
        <v>0</v>
      </c>
      <c r="L103" s="254">
        <v>21</v>
      </c>
      <c r="M103" s="254">
        <f>G103*(1+L103/100)</f>
        <v>0</v>
      </c>
      <c r="N103" s="254">
        <v>0</v>
      </c>
      <c r="O103" s="254">
        <f>ROUND(E103*N103,2)</f>
        <v>0</v>
      </c>
      <c r="P103" s="254">
        <v>0</v>
      </c>
      <c r="Q103" s="254">
        <f>ROUND(E103*P103,2)</f>
        <v>0</v>
      </c>
      <c r="R103" s="254"/>
      <c r="S103" s="254" t="s">
        <v>128</v>
      </c>
      <c r="T103" s="255" t="s">
        <v>128</v>
      </c>
      <c r="U103" s="231">
        <v>0</v>
      </c>
      <c r="V103" s="231">
        <f>ROUND(E103*U103,2)</f>
        <v>0</v>
      </c>
      <c r="W103" s="231"/>
      <c r="X103" s="231" t="s">
        <v>129</v>
      </c>
      <c r="Y103" s="212"/>
      <c r="Z103" s="212"/>
      <c r="AA103" s="212"/>
      <c r="AB103" s="212"/>
      <c r="AC103" s="212"/>
      <c r="AD103" s="212"/>
      <c r="AE103" s="212"/>
      <c r="AF103" s="212"/>
      <c r="AG103" s="212" t="s">
        <v>130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29"/>
      <c r="B104" s="230"/>
      <c r="C104" s="268" t="s">
        <v>296</v>
      </c>
      <c r="D104" s="232"/>
      <c r="E104" s="233"/>
      <c r="F104" s="231"/>
      <c r="G104" s="231"/>
      <c r="H104" s="231"/>
      <c r="I104" s="231"/>
      <c r="J104" s="231"/>
      <c r="K104" s="231"/>
      <c r="L104" s="231"/>
      <c r="M104" s="231"/>
      <c r="N104" s="231"/>
      <c r="O104" s="231"/>
      <c r="P104" s="231"/>
      <c r="Q104" s="231"/>
      <c r="R104" s="231"/>
      <c r="S104" s="231"/>
      <c r="T104" s="231"/>
      <c r="U104" s="231"/>
      <c r="V104" s="231"/>
      <c r="W104" s="231"/>
      <c r="X104" s="231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132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29"/>
      <c r="B105" s="230"/>
      <c r="C105" s="268" t="s">
        <v>297</v>
      </c>
      <c r="D105" s="232"/>
      <c r="E105" s="233">
        <v>4.0425000000000004</v>
      </c>
      <c r="F105" s="231"/>
      <c r="G105" s="231"/>
      <c r="H105" s="231"/>
      <c r="I105" s="231"/>
      <c r="J105" s="231"/>
      <c r="K105" s="231"/>
      <c r="L105" s="231"/>
      <c r="M105" s="231"/>
      <c r="N105" s="231"/>
      <c r="O105" s="231"/>
      <c r="P105" s="231"/>
      <c r="Q105" s="231"/>
      <c r="R105" s="231"/>
      <c r="S105" s="231"/>
      <c r="T105" s="231"/>
      <c r="U105" s="231"/>
      <c r="V105" s="231"/>
      <c r="W105" s="231"/>
      <c r="X105" s="23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132</v>
      </c>
      <c r="AH105" s="212">
        <v>5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29"/>
      <c r="B106" s="230"/>
      <c r="C106" s="269" t="s">
        <v>135</v>
      </c>
      <c r="D106" s="234"/>
      <c r="E106" s="235">
        <v>4.0425000000000004</v>
      </c>
      <c r="F106" s="231"/>
      <c r="G106" s="231"/>
      <c r="H106" s="231"/>
      <c r="I106" s="231"/>
      <c r="J106" s="231"/>
      <c r="K106" s="231"/>
      <c r="L106" s="231"/>
      <c r="M106" s="231"/>
      <c r="N106" s="231"/>
      <c r="O106" s="231"/>
      <c r="P106" s="231"/>
      <c r="Q106" s="231"/>
      <c r="R106" s="231"/>
      <c r="S106" s="231"/>
      <c r="T106" s="231"/>
      <c r="U106" s="231"/>
      <c r="V106" s="231"/>
      <c r="W106" s="231"/>
      <c r="X106" s="23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132</v>
      </c>
      <c r="AH106" s="212">
        <v>1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49">
        <v>15</v>
      </c>
      <c r="B107" s="250" t="s">
        <v>300</v>
      </c>
      <c r="C107" s="267" t="s">
        <v>301</v>
      </c>
      <c r="D107" s="251" t="s">
        <v>179</v>
      </c>
      <c r="E107" s="252">
        <v>4.0425000000000004</v>
      </c>
      <c r="F107" s="253"/>
      <c r="G107" s="254">
        <f>ROUND(E107*F107,2)</f>
        <v>0</v>
      </c>
      <c r="H107" s="253"/>
      <c r="I107" s="254">
        <f>ROUND(E107*H107,2)</f>
        <v>0</v>
      </c>
      <c r="J107" s="253"/>
      <c r="K107" s="254">
        <f>ROUND(E107*J107,2)</f>
        <v>0</v>
      </c>
      <c r="L107" s="254">
        <v>21</v>
      </c>
      <c r="M107" s="254">
        <f>G107*(1+L107/100)</f>
        <v>0</v>
      </c>
      <c r="N107" s="254">
        <v>0</v>
      </c>
      <c r="O107" s="254">
        <f>ROUND(E107*N107,2)</f>
        <v>0</v>
      </c>
      <c r="P107" s="254">
        <v>0</v>
      </c>
      <c r="Q107" s="254">
        <f>ROUND(E107*P107,2)</f>
        <v>0</v>
      </c>
      <c r="R107" s="254"/>
      <c r="S107" s="254" t="s">
        <v>128</v>
      </c>
      <c r="T107" s="255" t="s">
        <v>128</v>
      </c>
      <c r="U107" s="231">
        <v>0.06</v>
      </c>
      <c r="V107" s="231">
        <f>ROUND(E107*U107,2)</f>
        <v>0.24</v>
      </c>
      <c r="W107" s="231"/>
      <c r="X107" s="231" t="s">
        <v>129</v>
      </c>
      <c r="Y107" s="212"/>
      <c r="Z107" s="212"/>
      <c r="AA107" s="212"/>
      <c r="AB107" s="212"/>
      <c r="AC107" s="212"/>
      <c r="AD107" s="212"/>
      <c r="AE107" s="212"/>
      <c r="AF107" s="212"/>
      <c r="AG107" s="212" t="s">
        <v>130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29"/>
      <c r="B108" s="230"/>
      <c r="C108" s="268" t="s">
        <v>296</v>
      </c>
      <c r="D108" s="232"/>
      <c r="E108" s="233"/>
      <c r="F108" s="231"/>
      <c r="G108" s="231"/>
      <c r="H108" s="231"/>
      <c r="I108" s="231"/>
      <c r="J108" s="231"/>
      <c r="K108" s="231"/>
      <c r="L108" s="231"/>
      <c r="M108" s="231"/>
      <c r="N108" s="231"/>
      <c r="O108" s="231"/>
      <c r="P108" s="231"/>
      <c r="Q108" s="231"/>
      <c r="R108" s="231"/>
      <c r="S108" s="231"/>
      <c r="T108" s="231"/>
      <c r="U108" s="231"/>
      <c r="V108" s="231"/>
      <c r="W108" s="231"/>
      <c r="X108" s="231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132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29"/>
      <c r="B109" s="230"/>
      <c r="C109" s="268" t="s">
        <v>297</v>
      </c>
      <c r="D109" s="232"/>
      <c r="E109" s="233">
        <v>4.0425000000000004</v>
      </c>
      <c r="F109" s="231"/>
      <c r="G109" s="231"/>
      <c r="H109" s="231"/>
      <c r="I109" s="231"/>
      <c r="J109" s="231"/>
      <c r="K109" s="231"/>
      <c r="L109" s="231"/>
      <c r="M109" s="231"/>
      <c r="N109" s="231"/>
      <c r="O109" s="231"/>
      <c r="P109" s="231"/>
      <c r="Q109" s="231"/>
      <c r="R109" s="231"/>
      <c r="S109" s="231"/>
      <c r="T109" s="231"/>
      <c r="U109" s="231"/>
      <c r="V109" s="231"/>
      <c r="W109" s="231"/>
      <c r="X109" s="231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132</v>
      </c>
      <c r="AH109" s="212">
        <v>5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29"/>
      <c r="B110" s="230"/>
      <c r="C110" s="269" t="s">
        <v>135</v>
      </c>
      <c r="D110" s="234"/>
      <c r="E110" s="235">
        <v>4.0425000000000004</v>
      </c>
      <c r="F110" s="231"/>
      <c r="G110" s="231"/>
      <c r="H110" s="231"/>
      <c r="I110" s="231"/>
      <c r="J110" s="231"/>
      <c r="K110" s="231"/>
      <c r="L110" s="231"/>
      <c r="M110" s="231"/>
      <c r="N110" s="231"/>
      <c r="O110" s="231"/>
      <c r="P110" s="231"/>
      <c r="Q110" s="231"/>
      <c r="R110" s="231"/>
      <c r="S110" s="231"/>
      <c r="T110" s="231"/>
      <c r="U110" s="231"/>
      <c r="V110" s="231"/>
      <c r="W110" s="231"/>
      <c r="X110" s="231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132</v>
      </c>
      <c r="AH110" s="212">
        <v>1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49">
        <v>16</v>
      </c>
      <c r="B111" s="250" t="s">
        <v>302</v>
      </c>
      <c r="C111" s="267" t="s">
        <v>303</v>
      </c>
      <c r="D111" s="251" t="s">
        <v>304</v>
      </c>
      <c r="E111" s="252">
        <v>0.12128</v>
      </c>
      <c r="F111" s="253"/>
      <c r="G111" s="254">
        <f>ROUND(E111*F111,2)</f>
        <v>0</v>
      </c>
      <c r="H111" s="253"/>
      <c r="I111" s="254">
        <f>ROUND(E111*H111,2)</f>
        <v>0</v>
      </c>
      <c r="J111" s="253"/>
      <c r="K111" s="254">
        <f>ROUND(E111*J111,2)</f>
        <v>0</v>
      </c>
      <c r="L111" s="254">
        <v>21</v>
      </c>
      <c r="M111" s="254">
        <f>G111*(1+L111/100)</f>
        <v>0</v>
      </c>
      <c r="N111" s="254">
        <v>1E-3</v>
      </c>
      <c r="O111" s="254">
        <f>ROUND(E111*N111,2)</f>
        <v>0</v>
      </c>
      <c r="P111" s="254">
        <v>0</v>
      </c>
      <c r="Q111" s="254">
        <f>ROUND(E111*P111,2)</f>
        <v>0</v>
      </c>
      <c r="R111" s="254" t="s">
        <v>167</v>
      </c>
      <c r="S111" s="254" t="s">
        <v>128</v>
      </c>
      <c r="T111" s="255" t="s">
        <v>128</v>
      </c>
      <c r="U111" s="231">
        <v>0</v>
      </c>
      <c r="V111" s="231">
        <f>ROUND(E111*U111,2)</f>
        <v>0</v>
      </c>
      <c r="W111" s="231"/>
      <c r="X111" s="231" t="s">
        <v>168</v>
      </c>
      <c r="Y111" s="212"/>
      <c r="Z111" s="212"/>
      <c r="AA111" s="212"/>
      <c r="AB111" s="212"/>
      <c r="AC111" s="212"/>
      <c r="AD111" s="212"/>
      <c r="AE111" s="212"/>
      <c r="AF111" s="212"/>
      <c r="AG111" s="212" t="s">
        <v>169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29"/>
      <c r="B112" s="230"/>
      <c r="C112" s="268" t="s">
        <v>305</v>
      </c>
      <c r="D112" s="232"/>
      <c r="E112" s="233"/>
      <c r="F112" s="231"/>
      <c r="G112" s="231"/>
      <c r="H112" s="231"/>
      <c r="I112" s="231"/>
      <c r="J112" s="231"/>
      <c r="K112" s="231"/>
      <c r="L112" s="231"/>
      <c r="M112" s="231"/>
      <c r="N112" s="231"/>
      <c r="O112" s="231"/>
      <c r="P112" s="231"/>
      <c r="Q112" s="231"/>
      <c r="R112" s="231"/>
      <c r="S112" s="231"/>
      <c r="T112" s="231"/>
      <c r="U112" s="231"/>
      <c r="V112" s="231"/>
      <c r="W112" s="231"/>
      <c r="X112" s="231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132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29"/>
      <c r="B113" s="230"/>
      <c r="C113" s="268" t="s">
        <v>306</v>
      </c>
      <c r="D113" s="232"/>
      <c r="E113" s="233"/>
      <c r="F113" s="231"/>
      <c r="G113" s="231"/>
      <c r="H113" s="231"/>
      <c r="I113" s="231"/>
      <c r="J113" s="231"/>
      <c r="K113" s="231"/>
      <c r="L113" s="231"/>
      <c r="M113" s="231"/>
      <c r="N113" s="231"/>
      <c r="O113" s="231"/>
      <c r="P113" s="231"/>
      <c r="Q113" s="231"/>
      <c r="R113" s="231"/>
      <c r="S113" s="231"/>
      <c r="T113" s="231"/>
      <c r="U113" s="231"/>
      <c r="V113" s="231"/>
      <c r="W113" s="231"/>
      <c r="X113" s="23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132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29"/>
      <c r="B114" s="230"/>
      <c r="C114" s="268" t="s">
        <v>307</v>
      </c>
      <c r="D114" s="232"/>
      <c r="E114" s="233">
        <v>0.12128</v>
      </c>
      <c r="F114" s="231"/>
      <c r="G114" s="231"/>
      <c r="H114" s="231"/>
      <c r="I114" s="231"/>
      <c r="J114" s="231"/>
      <c r="K114" s="231"/>
      <c r="L114" s="231"/>
      <c r="M114" s="231"/>
      <c r="N114" s="231"/>
      <c r="O114" s="231"/>
      <c r="P114" s="231"/>
      <c r="Q114" s="231"/>
      <c r="R114" s="231"/>
      <c r="S114" s="231"/>
      <c r="T114" s="231"/>
      <c r="U114" s="231"/>
      <c r="V114" s="231"/>
      <c r="W114" s="231"/>
      <c r="X114" s="231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132</v>
      </c>
      <c r="AH114" s="212">
        <v>5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29"/>
      <c r="B115" s="230"/>
      <c r="C115" s="269" t="s">
        <v>135</v>
      </c>
      <c r="D115" s="234"/>
      <c r="E115" s="235">
        <v>0.12128</v>
      </c>
      <c r="F115" s="231"/>
      <c r="G115" s="231"/>
      <c r="H115" s="231"/>
      <c r="I115" s="231"/>
      <c r="J115" s="231"/>
      <c r="K115" s="231"/>
      <c r="L115" s="231"/>
      <c r="M115" s="231"/>
      <c r="N115" s="231"/>
      <c r="O115" s="231"/>
      <c r="P115" s="231"/>
      <c r="Q115" s="231"/>
      <c r="R115" s="231"/>
      <c r="S115" s="231"/>
      <c r="T115" s="231"/>
      <c r="U115" s="231"/>
      <c r="V115" s="231"/>
      <c r="W115" s="231"/>
      <c r="X115" s="23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132</v>
      </c>
      <c r="AH115" s="212">
        <v>1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49">
        <v>17</v>
      </c>
      <c r="B116" s="250" t="s">
        <v>308</v>
      </c>
      <c r="C116" s="267" t="s">
        <v>309</v>
      </c>
      <c r="D116" s="251" t="s">
        <v>179</v>
      </c>
      <c r="E116" s="252">
        <v>4.0425000000000004</v>
      </c>
      <c r="F116" s="253"/>
      <c r="G116" s="254">
        <f>ROUND(E116*F116,2)</f>
        <v>0</v>
      </c>
      <c r="H116" s="253"/>
      <c r="I116" s="254">
        <f>ROUND(E116*H116,2)</f>
        <v>0</v>
      </c>
      <c r="J116" s="253"/>
      <c r="K116" s="254">
        <f>ROUND(E116*J116,2)</f>
        <v>0</v>
      </c>
      <c r="L116" s="254">
        <v>21</v>
      </c>
      <c r="M116" s="254">
        <f>G116*(1+L116/100)</f>
        <v>0</v>
      </c>
      <c r="N116" s="254">
        <v>0</v>
      </c>
      <c r="O116" s="254">
        <f>ROUND(E116*N116,2)</f>
        <v>0</v>
      </c>
      <c r="P116" s="254">
        <v>0</v>
      </c>
      <c r="Q116" s="254">
        <f>ROUND(E116*P116,2)</f>
        <v>0</v>
      </c>
      <c r="R116" s="254"/>
      <c r="S116" s="254" t="s">
        <v>128</v>
      </c>
      <c r="T116" s="255" t="s">
        <v>128</v>
      </c>
      <c r="U116" s="231">
        <v>1.0999999999999999E-2</v>
      </c>
      <c r="V116" s="231">
        <f>ROUND(E116*U116,2)</f>
        <v>0.04</v>
      </c>
      <c r="W116" s="231"/>
      <c r="X116" s="231" t="s">
        <v>129</v>
      </c>
      <c r="Y116" s="212"/>
      <c r="Z116" s="212"/>
      <c r="AA116" s="212"/>
      <c r="AB116" s="212"/>
      <c r="AC116" s="212"/>
      <c r="AD116" s="212"/>
      <c r="AE116" s="212"/>
      <c r="AF116" s="212"/>
      <c r="AG116" s="212" t="s">
        <v>130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29"/>
      <c r="B117" s="230"/>
      <c r="C117" s="268" t="s">
        <v>296</v>
      </c>
      <c r="D117" s="232"/>
      <c r="E117" s="233"/>
      <c r="F117" s="231"/>
      <c r="G117" s="231"/>
      <c r="H117" s="231"/>
      <c r="I117" s="231"/>
      <c r="J117" s="231"/>
      <c r="K117" s="231"/>
      <c r="L117" s="231"/>
      <c r="M117" s="231"/>
      <c r="N117" s="231"/>
      <c r="O117" s="231"/>
      <c r="P117" s="231"/>
      <c r="Q117" s="231"/>
      <c r="R117" s="231"/>
      <c r="S117" s="231"/>
      <c r="T117" s="231"/>
      <c r="U117" s="231"/>
      <c r="V117" s="231"/>
      <c r="W117" s="231"/>
      <c r="X117" s="231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132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29"/>
      <c r="B118" s="230"/>
      <c r="C118" s="268" t="s">
        <v>297</v>
      </c>
      <c r="D118" s="232"/>
      <c r="E118" s="233">
        <v>4.0425000000000004</v>
      </c>
      <c r="F118" s="231"/>
      <c r="G118" s="231"/>
      <c r="H118" s="231"/>
      <c r="I118" s="231"/>
      <c r="J118" s="231"/>
      <c r="K118" s="231"/>
      <c r="L118" s="231"/>
      <c r="M118" s="231"/>
      <c r="N118" s="231"/>
      <c r="O118" s="231"/>
      <c r="P118" s="231"/>
      <c r="Q118" s="231"/>
      <c r="R118" s="231"/>
      <c r="S118" s="231"/>
      <c r="T118" s="231"/>
      <c r="U118" s="231"/>
      <c r="V118" s="231"/>
      <c r="W118" s="231"/>
      <c r="X118" s="231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132</v>
      </c>
      <c r="AH118" s="212">
        <v>5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29"/>
      <c r="B119" s="230"/>
      <c r="C119" s="269" t="s">
        <v>135</v>
      </c>
      <c r="D119" s="234"/>
      <c r="E119" s="235">
        <v>4.0425000000000004</v>
      </c>
      <c r="F119" s="231"/>
      <c r="G119" s="231"/>
      <c r="H119" s="231"/>
      <c r="I119" s="231"/>
      <c r="J119" s="231"/>
      <c r="K119" s="231"/>
      <c r="L119" s="231"/>
      <c r="M119" s="231"/>
      <c r="N119" s="231"/>
      <c r="O119" s="231"/>
      <c r="P119" s="231"/>
      <c r="Q119" s="231"/>
      <c r="R119" s="231"/>
      <c r="S119" s="231"/>
      <c r="T119" s="231"/>
      <c r="U119" s="231"/>
      <c r="V119" s="231"/>
      <c r="W119" s="231"/>
      <c r="X119" s="231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132</v>
      </c>
      <c r="AH119" s="212">
        <v>1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49">
        <v>18</v>
      </c>
      <c r="B120" s="250" t="s">
        <v>310</v>
      </c>
      <c r="C120" s="267" t="s">
        <v>311</v>
      </c>
      <c r="D120" s="251" t="s">
        <v>127</v>
      </c>
      <c r="E120" s="252">
        <v>6.0639999999999999E-2</v>
      </c>
      <c r="F120" s="253"/>
      <c r="G120" s="254">
        <f>ROUND(E120*F120,2)</f>
        <v>0</v>
      </c>
      <c r="H120" s="253"/>
      <c r="I120" s="254">
        <f>ROUND(E120*H120,2)</f>
        <v>0</v>
      </c>
      <c r="J120" s="253"/>
      <c r="K120" s="254">
        <f>ROUND(E120*J120,2)</f>
        <v>0</v>
      </c>
      <c r="L120" s="254">
        <v>21</v>
      </c>
      <c r="M120" s="254">
        <f>G120*(1+L120/100)</f>
        <v>0</v>
      </c>
      <c r="N120" s="254">
        <v>0</v>
      </c>
      <c r="O120" s="254">
        <f>ROUND(E120*N120,2)</f>
        <v>0</v>
      </c>
      <c r="P120" s="254">
        <v>0</v>
      </c>
      <c r="Q120" s="254">
        <f>ROUND(E120*P120,2)</f>
        <v>0</v>
      </c>
      <c r="R120" s="254"/>
      <c r="S120" s="254" t="s">
        <v>128</v>
      </c>
      <c r="T120" s="255" t="s">
        <v>128</v>
      </c>
      <c r="U120" s="231">
        <v>0.26</v>
      </c>
      <c r="V120" s="231">
        <f>ROUND(E120*U120,2)</f>
        <v>0.02</v>
      </c>
      <c r="W120" s="231"/>
      <c r="X120" s="231" t="s">
        <v>129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130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29"/>
      <c r="B121" s="230"/>
      <c r="C121" s="268" t="s">
        <v>296</v>
      </c>
      <c r="D121" s="232"/>
      <c r="E121" s="233"/>
      <c r="F121" s="231"/>
      <c r="G121" s="231"/>
      <c r="H121" s="231"/>
      <c r="I121" s="231"/>
      <c r="J121" s="231"/>
      <c r="K121" s="231"/>
      <c r="L121" s="231"/>
      <c r="M121" s="231"/>
      <c r="N121" s="231"/>
      <c r="O121" s="231"/>
      <c r="P121" s="231"/>
      <c r="Q121" s="231"/>
      <c r="R121" s="231"/>
      <c r="S121" s="231"/>
      <c r="T121" s="231"/>
      <c r="U121" s="231"/>
      <c r="V121" s="231"/>
      <c r="W121" s="231"/>
      <c r="X121" s="23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132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29"/>
      <c r="B122" s="230"/>
      <c r="C122" s="268" t="s">
        <v>312</v>
      </c>
      <c r="D122" s="232"/>
      <c r="E122" s="233"/>
      <c r="F122" s="231"/>
      <c r="G122" s="231"/>
      <c r="H122" s="231"/>
      <c r="I122" s="231"/>
      <c r="J122" s="231"/>
      <c r="K122" s="231"/>
      <c r="L122" s="231"/>
      <c r="M122" s="231"/>
      <c r="N122" s="231"/>
      <c r="O122" s="231"/>
      <c r="P122" s="231"/>
      <c r="Q122" s="231"/>
      <c r="R122" s="231"/>
      <c r="S122" s="231"/>
      <c r="T122" s="231"/>
      <c r="U122" s="231"/>
      <c r="V122" s="231"/>
      <c r="W122" s="231"/>
      <c r="X122" s="23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132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29"/>
      <c r="B123" s="230"/>
      <c r="C123" s="268" t="s">
        <v>313</v>
      </c>
      <c r="D123" s="232"/>
      <c r="E123" s="233">
        <v>6.0639999999999999E-2</v>
      </c>
      <c r="F123" s="231"/>
      <c r="G123" s="231"/>
      <c r="H123" s="231"/>
      <c r="I123" s="231"/>
      <c r="J123" s="231"/>
      <c r="K123" s="231"/>
      <c r="L123" s="231"/>
      <c r="M123" s="231"/>
      <c r="N123" s="231"/>
      <c r="O123" s="231"/>
      <c r="P123" s="231"/>
      <c r="Q123" s="231"/>
      <c r="R123" s="231"/>
      <c r="S123" s="231"/>
      <c r="T123" s="231"/>
      <c r="U123" s="231"/>
      <c r="V123" s="231"/>
      <c r="W123" s="231"/>
      <c r="X123" s="231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132</v>
      </c>
      <c r="AH123" s="212">
        <v>5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29"/>
      <c r="B124" s="230"/>
      <c r="C124" s="269" t="s">
        <v>135</v>
      </c>
      <c r="D124" s="234"/>
      <c r="E124" s="235">
        <v>6.0639999999999999E-2</v>
      </c>
      <c r="F124" s="231"/>
      <c r="G124" s="231"/>
      <c r="H124" s="231"/>
      <c r="I124" s="231"/>
      <c r="J124" s="231"/>
      <c r="K124" s="231"/>
      <c r="L124" s="231"/>
      <c r="M124" s="231"/>
      <c r="N124" s="231"/>
      <c r="O124" s="231"/>
      <c r="P124" s="231"/>
      <c r="Q124" s="231"/>
      <c r="R124" s="231"/>
      <c r="S124" s="231"/>
      <c r="T124" s="231"/>
      <c r="U124" s="231"/>
      <c r="V124" s="231"/>
      <c r="W124" s="231"/>
      <c r="X124" s="23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132</v>
      </c>
      <c r="AH124" s="212">
        <v>1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49">
        <v>19</v>
      </c>
      <c r="B125" s="250" t="s">
        <v>314</v>
      </c>
      <c r="C125" s="267" t="s">
        <v>315</v>
      </c>
      <c r="D125" s="251" t="s">
        <v>127</v>
      </c>
      <c r="E125" s="252">
        <v>8.09E-3</v>
      </c>
      <c r="F125" s="253"/>
      <c r="G125" s="254">
        <f>ROUND(E125*F125,2)</f>
        <v>0</v>
      </c>
      <c r="H125" s="253"/>
      <c r="I125" s="254">
        <f>ROUND(E125*H125,2)</f>
        <v>0</v>
      </c>
      <c r="J125" s="253"/>
      <c r="K125" s="254">
        <f>ROUND(E125*J125,2)</f>
        <v>0</v>
      </c>
      <c r="L125" s="254">
        <v>21</v>
      </c>
      <c r="M125" s="254">
        <f>G125*(1+L125/100)</f>
        <v>0</v>
      </c>
      <c r="N125" s="254">
        <v>0</v>
      </c>
      <c r="O125" s="254">
        <f>ROUND(E125*N125,2)</f>
        <v>0</v>
      </c>
      <c r="P125" s="254">
        <v>0</v>
      </c>
      <c r="Q125" s="254">
        <f>ROUND(E125*P125,2)</f>
        <v>0</v>
      </c>
      <c r="R125" s="254"/>
      <c r="S125" s="254" t="s">
        <v>128</v>
      </c>
      <c r="T125" s="255" t="s">
        <v>128</v>
      </c>
      <c r="U125" s="231">
        <v>4.9870000000000001</v>
      </c>
      <c r="V125" s="231">
        <f>ROUND(E125*U125,2)</f>
        <v>0.04</v>
      </c>
      <c r="W125" s="231"/>
      <c r="X125" s="231" t="s">
        <v>129</v>
      </c>
      <c r="Y125" s="212"/>
      <c r="Z125" s="212"/>
      <c r="AA125" s="212"/>
      <c r="AB125" s="212"/>
      <c r="AC125" s="212"/>
      <c r="AD125" s="212"/>
      <c r="AE125" s="212"/>
      <c r="AF125" s="212"/>
      <c r="AG125" s="212" t="s">
        <v>130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29"/>
      <c r="B126" s="230"/>
      <c r="C126" s="268" t="s">
        <v>296</v>
      </c>
      <c r="D126" s="232"/>
      <c r="E126" s="233"/>
      <c r="F126" s="231"/>
      <c r="G126" s="231"/>
      <c r="H126" s="231"/>
      <c r="I126" s="231"/>
      <c r="J126" s="231"/>
      <c r="K126" s="231"/>
      <c r="L126" s="231"/>
      <c r="M126" s="231"/>
      <c r="N126" s="231"/>
      <c r="O126" s="231"/>
      <c r="P126" s="231"/>
      <c r="Q126" s="231"/>
      <c r="R126" s="231"/>
      <c r="S126" s="231"/>
      <c r="T126" s="231"/>
      <c r="U126" s="231"/>
      <c r="V126" s="231"/>
      <c r="W126" s="231"/>
      <c r="X126" s="231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132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29"/>
      <c r="B127" s="230"/>
      <c r="C127" s="268" t="s">
        <v>316</v>
      </c>
      <c r="D127" s="232"/>
      <c r="E127" s="233"/>
      <c r="F127" s="231"/>
      <c r="G127" s="231"/>
      <c r="H127" s="231"/>
      <c r="I127" s="231"/>
      <c r="J127" s="231"/>
      <c r="K127" s="231"/>
      <c r="L127" s="231"/>
      <c r="M127" s="231"/>
      <c r="N127" s="231"/>
      <c r="O127" s="231"/>
      <c r="P127" s="231"/>
      <c r="Q127" s="231"/>
      <c r="R127" s="231"/>
      <c r="S127" s="231"/>
      <c r="T127" s="231"/>
      <c r="U127" s="231"/>
      <c r="V127" s="231"/>
      <c r="W127" s="231"/>
      <c r="X127" s="231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132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29"/>
      <c r="B128" s="230"/>
      <c r="C128" s="268" t="s">
        <v>317</v>
      </c>
      <c r="D128" s="232"/>
      <c r="E128" s="233">
        <v>8.09E-3</v>
      </c>
      <c r="F128" s="231"/>
      <c r="G128" s="231"/>
      <c r="H128" s="231"/>
      <c r="I128" s="231"/>
      <c r="J128" s="231"/>
      <c r="K128" s="231"/>
      <c r="L128" s="231"/>
      <c r="M128" s="231"/>
      <c r="N128" s="231"/>
      <c r="O128" s="231"/>
      <c r="P128" s="231"/>
      <c r="Q128" s="231"/>
      <c r="R128" s="231"/>
      <c r="S128" s="231"/>
      <c r="T128" s="231"/>
      <c r="U128" s="231"/>
      <c r="V128" s="231"/>
      <c r="W128" s="231"/>
      <c r="X128" s="231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132</v>
      </c>
      <c r="AH128" s="212">
        <v>5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29"/>
      <c r="B129" s="230"/>
      <c r="C129" s="269" t="s">
        <v>135</v>
      </c>
      <c r="D129" s="234"/>
      <c r="E129" s="235">
        <v>8.09E-3</v>
      </c>
      <c r="F129" s="231"/>
      <c r="G129" s="231"/>
      <c r="H129" s="231"/>
      <c r="I129" s="231"/>
      <c r="J129" s="231"/>
      <c r="K129" s="231"/>
      <c r="L129" s="231"/>
      <c r="M129" s="231"/>
      <c r="N129" s="231"/>
      <c r="O129" s="231"/>
      <c r="P129" s="231"/>
      <c r="Q129" s="231"/>
      <c r="R129" s="231"/>
      <c r="S129" s="231"/>
      <c r="T129" s="231"/>
      <c r="U129" s="231"/>
      <c r="V129" s="231"/>
      <c r="W129" s="231"/>
      <c r="X129" s="231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132</v>
      </c>
      <c r="AH129" s="212">
        <v>1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49">
        <v>20</v>
      </c>
      <c r="B130" s="250" t="s">
        <v>181</v>
      </c>
      <c r="C130" s="267" t="s">
        <v>182</v>
      </c>
      <c r="D130" s="251" t="s">
        <v>183</v>
      </c>
      <c r="E130" s="252">
        <v>4</v>
      </c>
      <c r="F130" s="253"/>
      <c r="G130" s="254">
        <f>ROUND(E130*F130,2)</f>
        <v>0</v>
      </c>
      <c r="H130" s="253"/>
      <c r="I130" s="254">
        <f>ROUND(E130*H130,2)</f>
        <v>0</v>
      </c>
      <c r="J130" s="253"/>
      <c r="K130" s="254">
        <f>ROUND(E130*J130,2)</f>
        <v>0</v>
      </c>
      <c r="L130" s="254">
        <v>21</v>
      </c>
      <c r="M130" s="254">
        <f>G130*(1+L130/100)</f>
        <v>0</v>
      </c>
      <c r="N130" s="254">
        <v>0</v>
      </c>
      <c r="O130" s="254">
        <f>ROUND(E130*N130,2)</f>
        <v>0</v>
      </c>
      <c r="P130" s="254">
        <v>0</v>
      </c>
      <c r="Q130" s="254">
        <f>ROUND(E130*P130,2)</f>
        <v>0</v>
      </c>
      <c r="R130" s="254"/>
      <c r="S130" s="254" t="s">
        <v>128</v>
      </c>
      <c r="T130" s="255" t="s">
        <v>128</v>
      </c>
      <c r="U130" s="231">
        <v>5.5E-2</v>
      </c>
      <c r="V130" s="231">
        <f>ROUND(E130*U130,2)</f>
        <v>0.22</v>
      </c>
      <c r="W130" s="231"/>
      <c r="X130" s="231" t="s">
        <v>129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130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29"/>
      <c r="B131" s="230"/>
      <c r="C131" s="268" t="s">
        <v>266</v>
      </c>
      <c r="D131" s="232"/>
      <c r="E131" s="233"/>
      <c r="F131" s="231"/>
      <c r="G131" s="231"/>
      <c r="H131" s="231"/>
      <c r="I131" s="231"/>
      <c r="J131" s="231"/>
      <c r="K131" s="231"/>
      <c r="L131" s="231"/>
      <c r="M131" s="231"/>
      <c r="N131" s="231"/>
      <c r="O131" s="231"/>
      <c r="P131" s="231"/>
      <c r="Q131" s="231"/>
      <c r="R131" s="231"/>
      <c r="S131" s="231"/>
      <c r="T131" s="231"/>
      <c r="U131" s="231"/>
      <c r="V131" s="231"/>
      <c r="W131" s="231"/>
      <c r="X131" s="231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132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29"/>
      <c r="B132" s="230"/>
      <c r="C132" s="268" t="s">
        <v>267</v>
      </c>
      <c r="D132" s="232"/>
      <c r="E132" s="233"/>
      <c r="F132" s="231"/>
      <c r="G132" s="231"/>
      <c r="H132" s="231"/>
      <c r="I132" s="231"/>
      <c r="J132" s="231"/>
      <c r="K132" s="231"/>
      <c r="L132" s="231"/>
      <c r="M132" s="231"/>
      <c r="N132" s="231"/>
      <c r="O132" s="231"/>
      <c r="P132" s="231"/>
      <c r="Q132" s="231"/>
      <c r="R132" s="231"/>
      <c r="S132" s="231"/>
      <c r="T132" s="231"/>
      <c r="U132" s="231"/>
      <c r="V132" s="231"/>
      <c r="W132" s="231"/>
      <c r="X132" s="231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132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29"/>
      <c r="B133" s="230"/>
      <c r="C133" s="268" t="s">
        <v>318</v>
      </c>
      <c r="D133" s="232"/>
      <c r="E133" s="233">
        <v>4</v>
      </c>
      <c r="F133" s="231"/>
      <c r="G133" s="231"/>
      <c r="H133" s="231"/>
      <c r="I133" s="231"/>
      <c r="J133" s="231"/>
      <c r="K133" s="231"/>
      <c r="L133" s="231"/>
      <c r="M133" s="231"/>
      <c r="N133" s="231"/>
      <c r="O133" s="231"/>
      <c r="P133" s="231"/>
      <c r="Q133" s="231"/>
      <c r="R133" s="231"/>
      <c r="S133" s="231"/>
      <c r="T133" s="231"/>
      <c r="U133" s="231"/>
      <c r="V133" s="231"/>
      <c r="W133" s="231"/>
      <c r="X133" s="231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132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29"/>
      <c r="B134" s="230"/>
      <c r="C134" s="269" t="s">
        <v>135</v>
      </c>
      <c r="D134" s="234"/>
      <c r="E134" s="235">
        <v>4</v>
      </c>
      <c r="F134" s="231"/>
      <c r="G134" s="231"/>
      <c r="H134" s="231"/>
      <c r="I134" s="231"/>
      <c r="J134" s="231"/>
      <c r="K134" s="231"/>
      <c r="L134" s="231"/>
      <c r="M134" s="231"/>
      <c r="N134" s="231"/>
      <c r="O134" s="231"/>
      <c r="P134" s="231"/>
      <c r="Q134" s="231"/>
      <c r="R134" s="231"/>
      <c r="S134" s="231"/>
      <c r="T134" s="231"/>
      <c r="U134" s="231"/>
      <c r="V134" s="231"/>
      <c r="W134" s="231"/>
      <c r="X134" s="231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132</v>
      </c>
      <c r="AH134" s="212">
        <v>1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49">
        <v>21</v>
      </c>
      <c r="B135" s="250" t="s">
        <v>188</v>
      </c>
      <c r="C135" s="267" t="s">
        <v>189</v>
      </c>
      <c r="D135" s="251" t="s">
        <v>179</v>
      </c>
      <c r="E135" s="252">
        <v>1</v>
      </c>
      <c r="F135" s="253"/>
      <c r="G135" s="254">
        <f>ROUND(E135*F135,2)</f>
        <v>0</v>
      </c>
      <c r="H135" s="253"/>
      <c r="I135" s="254">
        <f>ROUND(E135*H135,2)</f>
        <v>0</v>
      </c>
      <c r="J135" s="253"/>
      <c r="K135" s="254">
        <f>ROUND(E135*J135,2)</f>
        <v>0</v>
      </c>
      <c r="L135" s="254">
        <v>21</v>
      </c>
      <c r="M135" s="254">
        <f>G135*(1+L135/100)</f>
        <v>0</v>
      </c>
      <c r="N135" s="254">
        <v>0</v>
      </c>
      <c r="O135" s="254">
        <f>ROUND(E135*N135,2)</f>
        <v>0</v>
      </c>
      <c r="P135" s="254">
        <v>0.33</v>
      </c>
      <c r="Q135" s="254">
        <f>ROUND(E135*P135,2)</f>
        <v>0.33</v>
      </c>
      <c r="R135" s="254"/>
      <c r="S135" s="254" t="s">
        <v>128</v>
      </c>
      <c r="T135" s="255" t="s">
        <v>128</v>
      </c>
      <c r="U135" s="231">
        <v>0.625</v>
      </c>
      <c r="V135" s="231">
        <f>ROUND(E135*U135,2)</f>
        <v>0.63</v>
      </c>
      <c r="W135" s="231"/>
      <c r="X135" s="231" t="s">
        <v>129</v>
      </c>
      <c r="Y135" s="212"/>
      <c r="Z135" s="212"/>
      <c r="AA135" s="212"/>
      <c r="AB135" s="212"/>
      <c r="AC135" s="212"/>
      <c r="AD135" s="212"/>
      <c r="AE135" s="212"/>
      <c r="AF135" s="212"/>
      <c r="AG135" s="212" t="s">
        <v>130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29"/>
      <c r="B136" s="230"/>
      <c r="C136" s="268" t="s">
        <v>266</v>
      </c>
      <c r="D136" s="232"/>
      <c r="E136" s="233"/>
      <c r="F136" s="231"/>
      <c r="G136" s="231"/>
      <c r="H136" s="231"/>
      <c r="I136" s="231"/>
      <c r="J136" s="231"/>
      <c r="K136" s="231"/>
      <c r="L136" s="231"/>
      <c r="M136" s="231"/>
      <c r="N136" s="231"/>
      <c r="O136" s="231"/>
      <c r="P136" s="231"/>
      <c r="Q136" s="231"/>
      <c r="R136" s="231"/>
      <c r="S136" s="231"/>
      <c r="T136" s="231"/>
      <c r="U136" s="231"/>
      <c r="V136" s="231"/>
      <c r="W136" s="231"/>
      <c r="X136" s="231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132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29"/>
      <c r="B137" s="230"/>
      <c r="C137" s="268" t="s">
        <v>267</v>
      </c>
      <c r="D137" s="232"/>
      <c r="E137" s="233"/>
      <c r="F137" s="231"/>
      <c r="G137" s="231"/>
      <c r="H137" s="231"/>
      <c r="I137" s="231"/>
      <c r="J137" s="231"/>
      <c r="K137" s="231"/>
      <c r="L137" s="231"/>
      <c r="M137" s="231"/>
      <c r="N137" s="231"/>
      <c r="O137" s="231"/>
      <c r="P137" s="231"/>
      <c r="Q137" s="231"/>
      <c r="R137" s="231"/>
      <c r="S137" s="231"/>
      <c r="T137" s="231"/>
      <c r="U137" s="231"/>
      <c r="V137" s="231"/>
      <c r="W137" s="231"/>
      <c r="X137" s="231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132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29"/>
      <c r="B138" s="230"/>
      <c r="C138" s="268" t="s">
        <v>319</v>
      </c>
      <c r="D138" s="232"/>
      <c r="E138" s="233">
        <v>1</v>
      </c>
      <c r="F138" s="231"/>
      <c r="G138" s="231"/>
      <c r="H138" s="231"/>
      <c r="I138" s="231"/>
      <c r="J138" s="231"/>
      <c r="K138" s="231"/>
      <c r="L138" s="231"/>
      <c r="M138" s="231"/>
      <c r="N138" s="231"/>
      <c r="O138" s="231"/>
      <c r="P138" s="231"/>
      <c r="Q138" s="231"/>
      <c r="R138" s="231"/>
      <c r="S138" s="231"/>
      <c r="T138" s="231"/>
      <c r="U138" s="231"/>
      <c r="V138" s="231"/>
      <c r="W138" s="231"/>
      <c r="X138" s="231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132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29"/>
      <c r="B139" s="230"/>
      <c r="C139" s="269" t="s">
        <v>135</v>
      </c>
      <c r="D139" s="234"/>
      <c r="E139" s="235">
        <v>1</v>
      </c>
      <c r="F139" s="231"/>
      <c r="G139" s="231"/>
      <c r="H139" s="231"/>
      <c r="I139" s="231"/>
      <c r="J139" s="231"/>
      <c r="K139" s="231"/>
      <c r="L139" s="231"/>
      <c r="M139" s="231"/>
      <c r="N139" s="231"/>
      <c r="O139" s="231"/>
      <c r="P139" s="231"/>
      <c r="Q139" s="231"/>
      <c r="R139" s="231"/>
      <c r="S139" s="231"/>
      <c r="T139" s="231"/>
      <c r="U139" s="231"/>
      <c r="V139" s="231"/>
      <c r="W139" s="231"/>
      <c r="X139" s="231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132</v>
      </c>
      <c r="AH139" s="212">
        <v>1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49">
        <v>22</v>
      </c>
      <c r="B140" s="250" t="s">
        <v>192</v>
      </c>
      <c r="C140" s="267" t="s">
        <v>193</v>
      </c>
      <c r="D140" s="251" t="s">
        <v>179</v>
      </c>
      <c r="E140" s="252">
        <v>1</v>
      </c>
      <c r="F140" s="253"/>
      <c r="G140" s="254">
        <f>ROUND(E140*F140,2)</f>
        <v>0</v>
      </c>
      <c r="H140" s="253"/>
      <c r="I140" s="254">
        <f>ROUND(E140*H140,2)</f>
        <v>0</v>
      </c>
      <c r="J140" s="253"/>
      <c r="K140" s="254">
        <f>ROUND(E140*J140,2)</f>
        <v>0</v>
      </c>
      <c r="L140" s="254">
        <v>21</v>
      </c>
      <c r="M140" s="254">
        <f>G140*(1+L140/100)</f>
        <v>0</v>
      </c>
      <c r="N140" s="254">
        <v>0</v>
      </c>
      <c r="O140" s="254">
        <f>ROUND(E140*N140,2)</f>
        <v>0</v>
      </c>
      <c r="P140" s="254">
        <v>0.33</v>
      </c>
      <c r="Q140" s="254">
        <f>ROUND(E140*P140,2)</f>
        <v>0.33</v>
      </c>
      <c r="R140" s="254"/>
      <c r="S140" s="254" t="s">
        <v>128</v>
      </c>
      <c r="T140" s="255" t="s">
        <v>128</v>
      </c>
      <c r="U140" s="231">
        <v>0.52649999999999997</v>
      </c>
      <c r="V140" s="231">
        <f>ROUND(E140*U140,2)</f>
        <v>0.53</v>
      </c>
      <c r="W140" s="231"/>
      <c r="X140" s="231" t="s">
        <v>129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130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29"/>
      <c r="B141" s="230"/>
      <c r="C141" s="268" t="s">
        <v>320</v>
      </c>
      <c r="D141" s="232"/>
      <c r="E141" s="233">
        <v>1</v>
      </c>
      <c r="F141" s="231"/>
      <c r="G141" s="231"/>
      <c r="H141" s="231"/>
      <c r="I141" s="231"/>
      <c r="J141" s="231"/>
      <c r="K141" s="231"/>
      <c r="L141" s="231"/>
      <c r="M141" s="231"/>
      <c r="N141" s="231"/>
      <c r="O141" s="231"/>
      <c r="P141" s="231"/>
      <c r="Q141" s="231"/>
      <c r="R141" s="231"/>
      <c r="S141" s="231"/>
      <c r="T141" s="231"/>
      <c r="U141" s="231"/>
      <c r="V141" s="231"/>
      <c r="W141" s="231"/>
      <c r="X141" s="231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132</v>
      </c>
      <c r="AH141" s="212">
        <v>5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29"/>
      <c r="B142" s="230"/>
      <c r="C142" s="269" t="s">
        <v>135</v>
      </c>
      <c r="D142" s="234"/>
      <c r="E142" s="235">
        <v>1</v>
      </c>
      <c r="F142" s="231"/>
      <c r="G142" s="231"/>
      <c r="H142" s="231"/>
      <c r="I142" s="231"/>
      <c r="J142" s="231"/>
      <c r="K142" s="231"/>
      <c r="L142" s="231"/>
      <c r="M142" s="231"/>
      <c r="N142" s="231"/>
      <c r="O142" s="231"/>
      <c r="P142" s="231"/>
      <c r="Q142" s="231"/>
      <c r="R142" s="231"/>
      <c r="S142" s="231"/>
      <c r="T142" s="231"/>
      <c r="U142" s="231"/>
      <c r="V142" s="231"/>
      <c r="W142" s="231"/>
      <c r="X142" s="231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132</v>
      </c>
      <c r="AH142" s="212">
        <v>1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49">
        <v>23</v>
      </c>
      <c r="B143" s="250" t="s">
        <v>195</v>
      </c>
      <c r="C143" s="267" t="s">
        <v>196</v>
      </c>
      <c r="D143" s="251" t="s">
        <v>179</v>
      </c>
      <c r="E143" s="252">
        <v>1</v>
      </c>
      <c r="F143" s="253"/>
      <c r="G143" s="254">
        <f>ROUND(E143*F143,2)</f>
        <v>0</v>
      </c>
      <c r="H143" s="253"/>
      <c r="I143" s="254">
        <f>ROUND(E143*H143,2)</f>
        <v>0</v>
      </c>
      <c r="J143" s="253"/>
      <c r="K143" s="254">
        <f>ROUND(E143*J143,2)</f>
        <v>0</v>
      </c>
      <c r="L143" s="254">
        <v>21</v>
      </c>
      <c r="M143" s="254">
        <f>G143*(1+L143/100)</f>
        <v>0</v>
      </c>
      <c r="N143" s="254">
        <v>0</v>
      </c>
      <c r="O143" s="254">
        <f>ROUND(E143*N143,2)</f>
        <v>0</v>
      </c>
      <c r="P143" s="254">
        <v>0.44</v>
      </c>
      <c r="Q143" s="254">
        <f>ROUND(E143*P143,2)</f>
        <v>0.44</v>
      </c>
      <c r="R143" s="254"/>
      <c r="S143" s="254" t="s">
        <v>128</v>
      </c>
      <c r="T143" s="255" t="s">
        <v>128</v>
      </c>
      <c r="U143" s="231">
        <v>0.376</v>
      </c>
      <c r="V143" s="231">
        <f>ROUND(E143*U143,2)</f>
        <v>0.38</v>
      </c>
      <c r="W143" s="231"/>
      <c r="X143" s="231" t="s">
        <v>129</v>
      </c>
      <c r="Y143" s="212"/>
      <c r="Z143" s="212"/>
      <c r="AA143" s="212"/>
      <c r="AB143" s="212"/>
      <c r="AC143" s="212"/>
      <c r="AD143" s="212"/>
      <c r="AE143" s="212"/>
      <c r="AF143" s="212"/>
      <c r="AG143" s="212" t="s">
        <v>130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29"/>
      <c r="B144" s="230"/>
      <c r="C144" s="268" t="s">
        <v>320</v>
      </c>
      <c r="D144" s="232"/>
      <c r="E144" s="233">
        <v>1</v>
      </c>
      <c r="F144" s="231"/>
      <c r="G144" s="231"/>
      <c r="H144" s="231"/>
      <c r="I144" s="231"/>
      <c r="J144" s="231"/>
      <c r="K144" s="231"/>
      <c r="L144" s="231"/>
      <c r="M144" s="231"/>
      <c r="N144" s="231"/>
      <c r="O144" s="231"/>
      <c r="P144" s="231"/>
      <c r="Q144" s="231"/>
      <c r="R144" s="231"/>
      <c r="S144" s="231"/>
      <c r="T144" s="231"/>
      <c r="U144" s="231"/>
      <c r="V144" s="231"/>
      <c r="W144" s="231"/>
      <c r="X144" s="231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132</v>
      </c>
      <c r="AH144" s="212">
        <v>5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29"/>
      <c r="B145" s="230"/>
      <c r="C145" s="269" t="s">
        <v>135</v>
      </c>
      <c r="D145" s="234"/>
      <c r="E145" s="235">
        <v>1</v>
      </c>
      <c r="F145" s="231"/>
      <c r="G145" s="231"/>
      <c r="H145" s="231"/>
      <c r="I145" s="231"/>
      <c r="J145" s="231"/>
      <c r="K145" s="231"/>
      <c r="L145" s="231"/>
      <c r="M145" s="231"/>
      <c r="N145" s="231"/>
      <c r="O145" s="231"/>
      <c r="P145" s="231"/>
      <c r="Q145" s="231"/>
      <c r="R145" s="231"/>
      <c r="S145" s="231"/>
      <c r="T145" s="231"/>
      <c r="U145" s="231"/>
      <c r="V145" s="231"/>
      <c r="W145" s="231"/>
      <c r="X145" s="231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132</v>
      </c>
      <c r="AH145" s="212">
        <v>1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x14ac:dyDescent="0.2">
      <c r="A146" s="243" t="s">
        <v>123</v>
      </c>
      <c r="B146" s="244" t="s">
        <v>81</v>
      </c>
      <c r="C146" s="266" t="s">
        <v>82</v>
      </c>
      <c r="D146" s="245"/>
      <c r="E146" s="246"/>
      <c r="F146" s="247"/>
      <c r="G146" s="247">
        <f>SUMIF(AG147:AG154,"&lt;&gt;NOR",G147:G154)</f>
        <v>0</v>
      </c>
      <c r="H146" s="247"/>
      <c r="I146" s="247">
        <f>SUM(I147:I154)</f>
        <v>0</v>
      </c>
      <c r="J146" s="247"/>
      <c r="K146" s="247">
        <f>SUM(K147:K154)</f>
        <v>0</v>
      </c>
      <c r="L146" s="247"/>
      <c r="M146" s="247">
        <f>SUM(M147:M154)</f>
        <v>0</v>
      </c>
      <c r="N146" s="247"/>
      <c r="O146" s="247">
        <f>SUM(O147:O154)</f>
        <v>1.22</v>
      </c>
      <c r="P146" s="247"/>
      <c r="Q146" s="247">
        <f>SUM(Q147:Q154)</f>
        <v>0</v>
      </c>
      <c r="R146" s="247"/>
      <c r="S146" s="247"/>
      <c r="T146" s="248"/>
      <c r="U146" s="242"/>
      <c r="V146" s="242">
        <f>SUM(V147:V154)</f>
        <v>0.31</v>
      </c>
      <c r="W146" s="242"/>
      <c r="X146" s="242"/>
      <c r="AG146" t="s">
        <v>124</v>
      </c>
    </row>
    <row r="147" spans="1:60" outlineLevel="1" x14ac:dyDescent="0.2">
      <c r="A147" s="249">
        <v>24</v>
      </c>
      <c r="B147" s="250" t="s">
        <v>321</v>
      </c>
      <c r="C147" s="267" t="s">
        <v>322</v>
      </c>
      <c r="D147" s="251" t="s">
        <v>179</v>
      </c>
      <c r="E147" s="252">
        <v>1</v>
      </c>
      <c r="F147" s="253"/>
      <c r="G147" s="254">
        <f>ROUND(E147*F147,2)</f>
        <v>0</v>
      </c>
      <c r="H147" s="253"/>
      <c r="I147" s="254">
        <f>ROUND(E147*H147,2)</f>
        <v>0</v>
      </c>
      <c r="J147" s="253"/>
      <c r="K147" s="254">
        <f>ROUND(E147*J147,2)</f>
        <v>0</v>
      </c>
      <c r="L147" s="254">
        <v>21</v>
      </c>
      <c r="M147" s="254">
        <f>G147*(1+L147/100)</f>
        <v>0</v>
      </c>
      <c r="N147" s="254">
        <v>1.2220200000000001</v>
      </c>
      <c r="O147" s="254">
        <f>ROUND(E147*N147,2)</f>
        <v>1.22</v>
      </c>
      <c r="P147" s="254">
        <v>0</v>
      </c>
      <c r="Q147" s="254">
        <f>ROUND(E147*P147,2)</f>
        <v>0</v>
      </c>
      <c r="R147" s="254"/>
      <c r="S147" s="254" t="s">
        <v>128</v>
      </c>
      <c r="T147" s="255" t="s">
        <v>128</v>
      </c>
      <c r="U147" s="231">
        <v>0.31405</v>
      </c>
      <c r="V147" s="231">
        <f>ROUND(E147*U147,2)</f>
        <v>0.31</v>
      </c>
      <c r="W147" s="231"/>
      <c r="X147" s="231" t="s">
        <v>323</v>
      </c>
      <c r="Y147" s="212"/>
      <c r="Z147" s="212"/>
      <c r="AA147" s="212"/>
      <c r="AB147" s="212"/>
      <c r="AC147" s="212"/>
      <c r="AD147" s="212"/>
      <c r="AE147" s="212"/>
      <c r="AF147" s="212"/>
      <c r="AG147" s="212" t="s">
        <v>324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29"/>
      <c r="B148" s="230"/>
      <c r="C148" s="270" t="s">
        <v>325</v>
      </c>
      <c r="D148" s="257"/>
      <c r="E148" s="257"/>
      <c r="F148" s="257"/>
      <c r="G148" s="257"/>
      <c r="H148" s="231"/>
      <c r="I148" s="231"/>
      <c r="J148" s="231"/>
      <c r="K148" s="231"/>
      <c r="L148" s="231"/>
      <c r="M148" s="231"/>
      <c r="N148" s="231"/>
      <c r="O148" s="231"/>
      <c r="P148" s="231"/>
      <c r="Q148" s="231"/>
      <c r="R148" s="231"/>
      <c r="S148" s="231"/>
      <c r="T148" s="231"/>
      <c r="U148" s="231"/>
      <c r="V148" s="231"/>
      <c r="W148" s="231"/>
      <c r="X148" s="231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149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29"/>
      <c r="B149" s="230"/>
      <c r="C149" s="284" t="s">
        <v>326</v>
      </c>
      <c r="D149" s="283"/>
      <c r="E149" s="283"/>
      <c r="F149" s="283"/>
      <c r="G149" s="283"/>
      <c r="H149" s="231"/>
      <c r="I149" s="231"/>
      <c r="J149" s="231"/>
      <c r="K149" s="231"/>
      <c r="L149" s="231"/>
      <c r="M149" s="231"/>
      <c r="N149" s="231"/>
      <c r="O149" s="231"/>
      <c r="P149" s="231"/>
      <c r="Q149" s="231"/>
      <c r="R149" s="231"/>
      <c r="S149" s="231"/>
      <c r="T149" s="231"/>
      <c r="U149" s="231"/>
      <c r="V149" s="231"/>
      <c r="W149" s="231"/>
      <c r="X149" s="231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149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29"/>
      <c r="B150" s="230"/>
      <c r="C150" s="284" t="s">
        <v>327</v>
      </c>
      <c r="D150" s="283"/>
      <c r="E150" s="283"/>
      <c r="F150" s="283"/>
      <c r="G150" s="283"/>
      <c r="H150" s="231"/>
      <c r="I150" s="231"/>
      <c r="J150" s="231"/>
      <c r="K150" s="231"/>
      <c r="L150" s="231"/>
      <c r="M150" s="231"/>
      <c r="N150" s="231"/>
      <c r="O150" s="231"/>
      <c r="P150" s="231"/>
      <c r="Q150" s="231"/>
      <c r="R150" s="231"/>
      <c r="S150" s="231"/>
      <c r="T150" s="231"/>
      <c r="U150" s="231"/>
      <c r="V150" s="231"/>
      <c r="W150" s="231"/>
      <c r="X150" s="231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149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29"/>
      <c r="B151" s="230"/>
      <c r="C151" s="284" t="s">
        <v>328</v>
      </c>
      <c r="D151" s="283"/>
      <c r="E151" s="283"/>
      <c r="F151" s="283"/>
      <c r="G151" s="283"/>
      <c r="H151" s="231"/>
      <c r="I151" s="231"/>
      <c r="J151" s="231"/>
      <c r="K151" s="231"/>
      <c r="L151" s="231"/>
      <c r="M151" s="231"/>
      <c r="N151" s="231"/>
      <c r="O151" s="231"/>
      <c r="P151" s="231"/>
      <c r="Q151" s="231"/>
      <c r="R151" s="231"/>
      <c r="S151" s="231"/>
      <c r="T151" s="231"/>
      <c r="U151" s="231"/>
      <c r="V151" s="231"/>
      <c r="W151" s="231"/>
      <c r="X151" s="231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149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29"/>
      <c r="B152" s="230"/>
      <c r="C152" s="268" t="s">
        <v>225</v>
      </c>
      <c r="D152" s="232"/>
      <c r="E152" s="233"/>
      <c r="F152" s="231"/>
      <c r="G152" s="231"/>
      <c r="H152" s="231"/>
      <c r="I152" s="231"/>
      <c r="J152" s="231"/>
      <c r="K152" s="231"/>
      <c r="L152" s="231"/>
      <c r="M152" s="231"/>
      <c r="N152" s="231"/>
      <c r="O152" s="231"/>
      <c r="P152" s="231"/>
      <c r="Q152" s="231"/>
      <c r="R152" s="231"/>
      <c r="S152" s="231"/>
      <c r="T152" s="231"/>
      <c r="U152" s="231"/>
      <c r="V152" s="231"/>
      <c r="W152" s="231"/>
      <c r="X152" s="231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132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29"/>
      <c r="B153" s="230"/>
      <c r="C153" s="268" t="s">
        <v>320</v>
      </c>
      <c r="D153" s="232"/>
      <c r="E153" s="233">
        <v>1</v>
      </c>
      <c r="F153" s="231"/>
      <c r="G153" s="231"/>
      <c r="H153" s="231"/>
      <c r="I153" s="231"/>
      <c r="J153" s="231"/>
      <c r="K153" s="231"/>
      <c r="L153" s="231"/>
      <c r="M153" s="231"/>
      <c r="N153" s="231"/>
      <c r="O153" s="231"/>
      <c r="P153" s="231"/>
      <c r="Q153" s="231"/>
      <c r="R153" s="231"/>
      <c r="S153" s="231"/>
      <c r="T153" s="231"/>
      <c r="U153" s="231"/>
      <c r="V153" s="231"/>
      <c r="W153" s="231"/>
      <c r="X153" s="231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132</v>
      </c>
      <c r="AH153" s="212">
        <v>5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29"/>
      <c r="B154" s="230"/>
      <c r="C154" s="269" t="s">
        <v>135</v>
      </c>
      <c r="D154" s="234"/>
      <c r="E154" s="235">
        <v>1</v>
      </c>
      <c r="F154" s="231"/>
      <c r="G154" s="231"/>
      <c r="H154" s="231"/>
      <c r="I154" s="231"/>
      <c r="J154" s="231"/>
      <c r="K154" s="231"/>
      <c r="L154" s="231"/>
      <c r="M154" s="231"/>
      <c r="N154" s="231"/>
      <c r="O154" s="231"/>
      <c r="P154" s="231"/>
      <c r="Q154" s="231"/>
      <c r="R154" s="231"/>
      <c r="S154" s="231"/>
      <c r="T154" s="231"/>
      <c r="U154" s="231"/>
      <c r="V154" s="231"/>
      <c r="W154" s="231"/>
      <c r="X154" s="231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132</v>
      </c>
      <c r="AH154" s="212">
        <v>1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x14ac:dyDescent="0.2">
      <c r="A155" s="243" t="s">
        <v>123</v>
      </c>
      <c r="B155" s="244" t="s">
        <v>83</v>
      </c>
      <c r="C155" s="266" t="s">
        <v>84</v>
      </c>
      <c r="D155" s="245"/>
      <c r="E155" s="246"/>
      <c r="F155" s="247"/>
      <c r="G155" s="247">
        <f>SUMIF(AG156:AG159,"&lt;&gt;NOR",G156:G159)</f>
        <v>0</v>
      </c>
      <c r="H155" s="247"/>
      <c r="I155" s="247">
        <f>SUM(I156:I159)</f>
        <v>0</v>
      </c>
      <c r="J155" s="247"/>
      <c r="K155" s="247">
        <f>SUM(K156:K159)</f>
        <v>0</v>
      </c>
      <c r="L155" s="247"/>
      <c r="M155" s="247">
        <f>SUM(M156:M159)</f>
        <v>0</v>
      </c>
      <c r="N155" s="247"/>
      <c r="O155" s="247">
        <f>SUM(O156:O159)</f>
        <v>0.02</v>
      </c>
      <c r="P155" s="247"/>
      <c r="Q155" s="247">
        <f>SUM(Q156:Q159)</f>
        <v>0</v>
      </c>
      <c r="R155" s="247"/>
      <c r="S155" s="247"/>
      <c r="T155" s="248"/>
      <c r="U155" s="242"/>
      <c r="V155" s="242">
        <f>SUM(V156:V159)</f>
        <v>0.83</v>
      </c>
      <c r="W155" s="242"/>
      <c r="X155" s="242"/>
      <c r="AG155" t="s">
        <v>124</v>
      </c>
    </row>
    <row r="156" spans="1:60" outlineLevel="1" x14ac:dyDescent="0.2">
      <c r="A156" s="249">
        <v>25</v>
      </c>
      <c r="B156" s="250" t="s">
        <v>222</v>
      </c>
      <c r="C156" s="267" t="s">
        <v>223</v>
      </c>
      <c r="D156" s="251" t="s">
        <v>183</v>
      </c>
      <c r="E156" s="252">
        <v>4</v>
      </c>
      <c r="F156" s="253"/>
      <c r="G156" s="254">
        <f>ROUND(E156*F156,2)</f>
        <v>0</v>
      </c>
      <c r="H156" s="253"/>
      <c r="I156" s="254">
        <f>ROUND(E156*H156,2)</f>
        <v>0</v>
      </c>
      <c r="J156" s="253"/>
      <c r="K156" s="254">
        <f>ROUND(E156*J156,2)</f>
        <v>0</v>
      </c>
      <c r="L156" s="254">
        <v>21</v>
      </c>
      <c r="M156" s="254">
        <f>G156*(1+L156/100)</f>
        <v>0</v>
      </c>
      <c r="N156" s="254">
        <v>4.3E-3</v>
      </c>
      <c r="O156" s="254">
        <f>ROUND(E156*N156,2)</f>
        <v>0.02</v>
      </c>
      <c r="P156" s="254">
        <v>0</v>
      </c>
      <c r="Q156" s="254">
        <f>ROUND(E156*P156,2)</f>
        <v>0</v>
      </c>
      <c r="R156" s="254"/>
      <c r="S156" s="254" t="s">
        <v>219</v>
      </c>
      <c r="T156" s="255" t="s">
        <v>224</v>
      </c>
      <c r="U156" s="231">
        <v>0.20799999999999999</v>
      </c>
      <c r="V156" s="231">
        <f>ROUND(E156*U156,2)</f>
        <v>0.83</v>
      </c>
      <c r="W156" s="231"/>
      <c r="X156" s="231" t="s">
        <v>129</v>
      </c>
      <c r="Y156" s="212"/>
      <c r="Z156" s="212"/>
      <c r="AA156" s="212"/>
      <c r="AB156" s="212"/>
      <c r="AC156" s="212"/>
      <c r="AD156" s="212"/>
      <c r="AE156" s="212"/>
      <c r="AF156" s="212"/>
      <c r="AG156" s="212" t="s">
        <v>130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29"/>
      <c r="B157" s="230"/>
      <c r="C157" s="268" t="s">
        <v>225</v>
      </c>
      <c r="D157" s="232"/>
      <c r="E157" s="233"/>
      <c r="F157" s="231"/>
      <c r="G157" s="231"/>
      <c r="H157" s="231"/>
      <c r="I157" s="231"/>
      <c r="J157" s="231"/>
      <c r="K157" s="231"/>
      <c r="L157" s="231"/>
      <c r="M157" s="231"/>
      <c r="N157" s="231"/>
      <c r="O157" s="231"/>
      <c r="P157" s="231"/>
      <c r="Q157" s="231"/>
      <c r="R157" s="231"/>
      <c r="S157" s="231"/>
      <c r="T157" s="231"/>
      <c r="U157" s="231"/>
      <c r="V157" s="231"/>
      <c r="W157" s="231"/>
      <c r="X157" s="231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132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29"/>
      <c r="B158" s="230"/>
      <c r="C158" s="268" t="s">
        <v>329</v>
      </c>
      <c r="D158" s="232"/>
      <c r="E158" s="233">
        <v>4</v>
      </c>
      <c r="F158" s="231"/>
      <c r="G158" s="231"/>
      <c r="H158" s="231"/>
      <c r="I158" s="231"/>
      <c r="J158" s="231"/>
      <c r="K158" s="231"/>
      <c r="L158" s="231"/>
      <c r="M158" s="231"/>
      <c r="N158" s="231"/>
      <c r="O158" s="231"/>
      <c r="P158" s="231"/>
      <c r="Q158" s="231"/>
      <c r="R158" s="231"/>
      <c r="S158" s="231"/>
      <c r="T158" s="231"/>
      <c r="U158" s="231"/>
      <c r="V158" s="231"/>
      <c r="W158" s="231"/>
      <c r="X158" s="231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132</v>
      </c>
      <c r="AH158" s="212">
        <v>5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29"/>
      <c r="B159" s="230"/>
      <c r="C159" s="269" t="s">
        <v>135</v>
      </c>
      <c r="D159" s="234"/>
      <c r="E159" s="235">
        <v>4</v>
      </c>
      <c r="F159" s="231"/>
      <c r="G159" s="231"/>
      <c r="H159" s="231"/>
      <c r="I159" s="231"/>
      <c r="J159" s="231"/>
      <c r="K159" s="231"/>
      <c r="L159" s="231"/>
      <c r="M159" s="231"/>
      <c r="N159" s="231"/>
      <c r="O159" s="231"/>
      <c r="P159" s="231"/>
      <c r="Q159" s="231"/>
      <c r="R159" s="231"/>
      <c r="S159" s="231"/>
      <c r="T159" s="231"/>
      <c r="U159" s="231"/>
      <c r="V159" s="231"/>
      <c r="W159" s="231"/>
      <c r="X159" s="231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132</v>
      </c>
      <c r="AH159" s="212">
        <v>1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x14ac:dyDescent="0.2">
      <c r="A160" s="243" t="s">
        <v>123</v>
      </c>
      <c r="B160" s="244" t="s">
        <v>87</v>
      </c>
      <c r="C160" s="266" t="s">
        <v>88</v>
      </c>
      <c r="D160" s="245"/>
      <c r="E160" s="246"/>
      <c r="F160" s="247"/>
      <c r="G160" s="247">
        <f>SUMIF(AG161:AG161,"&lt;&gt;NOR",G161:G161)</f>
        <v>0</v>
      </c>
      <c r="H160" s="247"/>
      <c r="I160" s="247">
        <f>SUM(I161:I161)</f>
        <v>0</v>
      </c>
      <c r="J160" s="247"/>
      <c r="K160" s="247">
        <f>SUM(K161:K161)</f>
        <v>0</v>
      </c>
      <c r="L160" s="247"/>
      <c r="M160" s="247">
        <f>SUM(M161:M161)</f>
        <v>0</v>
      </c>
      <c r="N160" s="247"/>
      <c r="O160" s="247">
        <f>SUM(O161:O161)</f>
        <v>0</v>
      </c>
      <c r="P160" s="247"/>
      <c r="Q160" s="247">
        <f>SUM(Q161:Q161)</f>
        <v>0</v>
      </c>
      <c r="R160" s="247"/>
      <c r="S160" s="247"/>
      <c r="T160" s="248"/>
      <c r="U160" s="242"/>
      <c r="V160" s="242">
        <f>SUM(V161:V161)</f>
        <v>0.86</v>
      </c>
      <c r="W160" s="242"/>
      <c r="X160" s="242"/>
      <c r="AG160" t="s">
        <v>124</v>
      </c>
    </row>
    <row r="161" spans="1:60" outlineLevel="1" x14ac:dyDescent="0.2">
      <c r="A161" s="258">
        <v>26</v>
      </c>
      <c r="B161" s="259" t="s">
        <v>236</v>
      </c>
      <c r="C161" s="275" t="s">
        <v>237</v>
      </c>
      <c r="D161" s="260" t="s">
        <v>166</v>
      </c>
      <c r="E161" s="261">
        <v>2.1953200000000002</v>
      </c>
      <c r="F161" s="262"/>
      <c r="G161" s="263">
        <f>ROUND(E161*F161,2)</f>
        <v>0</v>
      </c>
      <c r="H161" s="262"/>
      <c r="I161" s="263">
        <f>ROUND(E161*H161,2)</f>
        <v>0</v>
      </c>
      <c r="J161" s="262"/>
      <c r="K161" s="263">
        <f>ROUND(E161*J161,2)</f>
        <v>0</v>
      </c>
      <c r="L161" s="263">
        <v>21</v>
      </c>
      <c r="M161" s="263">
        <f>G161*(1+L161/100)</f>
        <v>0</v>
      </c>
      <c r="N161" s="263">
        <v>0</v>
      </c>
      <c r="O161" s="263">
        <f>ROUND(E161*N161,2)</f>
        <v>0</v>
      </c>
      <c r="P161" s="263">
        <v>0</v>
      </c>
      <c r="Q161" s="263">
        <f>ROUND(E161*P161,2)</f>
        <v>0</v>
      </c>
      <c r="R161" s="263"/>
      <c r="S161" s="263" t="s">
        <v>128</v>
      </c>
      <c r="T161" s="264" t="s">
        <v>128</v>
      </c>
      <c r="U161" s="231">
        <v>0.39</v>
      </c>
      <c r="V161" s="231">
        <f>ROUND(E161*U161,2)</f>
        <v>0.86</v>
      </c>
      <c r="W161" s="231"/>
      <c r="X161" s="231" t="s">
        <v>238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239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x14ac:dyDescent="0.2">
      <c r="A162" s="243" t="s">
        <v>123</v>
      </c>
      <c r="B162" s="244" t="s">
        <v>90</v>
      </c>
      <c r="C162" s="266" t="s">
        <v>91</v>
      </c>
      <c r="D162" s="245"/>
      <c r="E162" s="246"/>
      <c r="F162" s="247"/>
      <c r="G162" s="247">
        <f>SUMIF(AG163:AG180,"&lt;&gt;NOR",G163:G180)</f>
        <v>0</v>
      </c>
      <c r="H162" s="247"/>
      <c r="I162" s="247">
        <f>SUM(I163:I180)</f>
        <v>0</v>
      </c>
      <c r="J162" s="247"/>
      <c r="K162" s="247">
        <f>SUM(K163:K180)</f>
        <v>0</v>
      </c>
      <c r="L162" s="247"/>
      <c r="M162" s="247">
        <f>SUM(M163:M180)</f>
        <v>0</v>
      </c>
      <c r="N162" s="247"/>
      <c r="O162" s="247">
        <f>SUM(O163:O180)</f>
        <v>0</v>
      </c>
      <c r="P162" s="247"/>
      <c r="Q162" s="247">
        <f>SUM(Q163:Q180)</f>
        <v>0</v>
      </c>
      <c r="R162" s="247"/>
      <c r="S162" s="247"/>
      <c r="T162" s="248"/>
      <c r="U162" s="242"/>
      <c r="V162" s="242">
        <f>SUM(V163:V180)</f>
        <v>0</v>
      </c>
      <c r="W162" s="242"/>
      <c r="X162" s="242"/>
      <c r="AG162" t="s">
        <v>124</v>
      </c>
    </row>
    <row r="163" spans="1:60" outlineLevel="1" x14ac:dyDescent="0.2">
      <c r="A163" s="258">
        <v>27</v>
      </c>
      <c r="B163" s="259" t="s">
        <v>330</v>
      </c>
      <c r="C163" s="275" t="s">
        <v>331</v>
      </c>
      <c r="D163" s="260" t="s">
        <v>183</v>
      </c>
      <c r="E163" s="261">
        <v>6</v>
      </c>
      <c r="F163" s="262"/>
      <c r="G163" s="263">
        <f>ROUND(E163*F163,2)</f>
        <v>0</v>
      </c>
      <c r="H163" s="262"/>
      <c r="I163" s="263">
        <f>ROUND(E163*H163,2)</f>
        <v>0</v>
      </c>
      <c r="J163" s="262"/>
      <c r="K163" s="263">
        <f>ROUND(E163*J163,2)</f>
        <v>0</v>
      </c>
      <c r="L163" s="263">
        <v>21</v>
      </c>
      <c r="M163" s="263">
        <f>G163*(1+L163/100)</f>
        <v>0</v>
      </c>
      <c r="N163" s="263">
        <v>0</v>
      </c>
      <c r="O163" s="263">
        <f>ROUND(E163*N163,2)</f>
        <v>0</v>
      </c>
      <c r="P163" s="263">
        <v>0</v>
      </c>
      <c r="Q163" s="263">
        <f>ROUND(E163*P163,2)</f>
        <v>0</v>
      </c>
      <c r="R163" s="263"/>
      <c r="S163" s="263" t="s">
        <v>219</v>
      </c>
      <c r="T163" s="264" t="s">
        <v>220</v>
      </c>
      <c r="U163" s="231">
        <v>0</v>
      </c>
      <c r="V163" s="231">
        <f>ROUND(E163*U163,2)</f>
        <v>0</v>
      </c>
      <c r="W163" s="231"/>
      <c r="X163" s="231" t="s">
        <v>129</v>
      </c>
      <c r="Y163" s="212"/>
      <c r="Z163" s="212"/>
      <c r="AA163" s="212"/>
      <c r="AB163" s="212"/>
      <c r="AC163" s="212"/>
      <c r="AD163" s="212"/>
      <c r="AE163" s="212"/>
      <c r="AF163" s="212"/>
      <c r="AG163" s="212" t="s">
        <v>332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58">
        <v>28</v>
      </c>
      <c r="B164" s="259" t="s">
        <v>333</v>
      </c>
      <c r="C164" s="275" t="s">
        <v>334</v>
      </c>
      <c r="D164" s="260" t="s">
        <v>183</v>
      </c>
      <c r="E164" s="261">
        <v>10</v>
      </c>
      <c r="F164" s="262"/>
      <c r="G164" s="263">
        <f>ROUND(E164*F164,2)</f>
        <v>0</v>
      </c>
      <c r="H164" s="262"/>
      <c r="I164" s="263">
        <f>ROUND(E164*H164,2)</f>
        <v>0</v>
      </c>
      <c r="J164" s="262"/>
      <c r="K164" s="263">
        <f>ROUND(E164*J164,2)</f>
        <v>0</v>
      </c>
      <c r="L164" s="263">
        <v>21</v>
      </c>
      <c r="M164" s="263">
        <f>G164*(1+L164/100)</f>
        <v>0</v>
      </c>
      <c r="N164" s="263">
        <v>0</v>
      </c>
      <c r="O164" s="263">
        <f>ROUND(E164*N164,2)</f>
        <v>0</v>
      </c>
      <c r="P164" s="263">
        <v>0</v>
      </c>
      <c r="Q164" s="263">
        <f>ROUND(E164*P164,2)</f>
        <v>0</v>
      </c>
      <c r="R164" s="263"/>
      <c r="S164" s="263" t="s">
        <v>219</v>
      </c>
      <c r="T164" s="264" t="s">
        <v>220</v>
      </c>
      <c r="U164" s="231">
        <v>0</v>
      </c>
      <c r="V164" s="231">
        <f>ROUND(E164*U164,2)</f>
        <v>0</v>
      </c>
      <c r="W164" s="231"/>
      <c r="X164" s="231" t="s">
        <v>129</v>
      </c>
      <c r="Y164" s="212"/>
      <c r="Z164" s="212"/>
      <c r="AA164" s="212"/>
      <c r="AB164" s="212"/>
      <c r="AC164" s="212"/>
      <c r="AD164" s="212"/>
      <c r="AE164" s="212"/>
      <c r="AF164" s="212"/>
      <c r="AG164" s="212" t="s">
        <v>332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58">
        <v>29</v>
      </c>
      <c r="B165" s="259" t="s">
        <v>335</v>
      </c>
      <c r="C165" s="275" t="s">
        <v>336</v>
      </c>
      <c r="D165" s="260" t="s">
        <v>183</v>
      </c>
      <c r="E165" s="261">
        <v>5</v>
      </c>
      <c r="F165" s="262"/>
      <c r="G165" s="263">
        <f>ROUND(E165*F165,2)</f>
        <v>0</v>
      </c>
      <c r="H165" s="262"/>
      <c r="I165" s="263">
        <f>ROUND(E165*H165,2)</f>
        <v>0</v>
      </c>
      <c r="J165" s="262"/>
      <c r="K165" s="263">
        <f>ROUND(E165*J165,2)</f>
        <v>0</v>
      </c>
      <c r="L165" s="263">
        <v>21</v>
      </c>
      <c r="M165" s="263">
        <f>G165*(1+L165/100)</f>
        <v>0</v>
      </c>
      <c r="N165" s="263">
        <v>0</v>
      </c>
      <c r="O165" s="263">
        <f>ROUND(E165*N165,2)</f>
        <v>0</v>
      </c>
      <c r="P165" s="263">
        <v>0</v>
      </c>
      <c r="Q165" s="263">
        <f>ROUND(E165*P165,2)</f>
        <v>0</v>
      </c>
      <c r="R165" s="263"/>
      <c r="S165" s="263" t="s">
        <v>219</v>
      </c>
      <c r="T165" s="264" t="s">
        <v>220</v>
      </c>
      <c r="U165" s="231">
        <v>0</v>
      </c>
      <c r="V165" s="231">
        <f>ROUND(E165*U165,2)</f>
        <v>0</v>
      </c>
      <c r="W165" s="231"/>
      <c r="X165" s="231" t="s">
        <v>129</v>
      </c>
      <c r="Y165" s="212"/>
      <c r="Z165" s="212"/>
      <c r="AA165" s="212"/>
      <c r="AB165" s="212"/>
      <c r="AC165" s="212"/>
      <c r="AD165" s="212"/>
      <c r="AE165" s="212"/>
      <c r="AF165" s="212"/>
      <c r="AG165" s="212" t="s">
        <v>332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58">
        <v>30</v>
      </c>
      <c r="B166" s="259" t="s">
        <v>337</v>
      </c>
      <c r="C166" s="275" t="s">
        <v>338</v>
      </c>
      <c r="D166" s="260" t="s">
        <v>183</v>
      </c>
      <c r="E166" s="261">
        <v>16</v>
      </c>
      <c r="F166" s="262"/>
      <c r="G166" s="263">
        <f>ROUND(E166*F166,2)</f>
        <v>0</v>
      </c>
      <c r="H166" s="262"/>
      <c r="I166" s="263">
        <f>ROUND(E166*H166,2)</f>
        <v>0</v>
      </c>
      <c r="J166" s="262"/>
      <c r="K166" s="263">
        <f>ROUND(E166*J166,2)</f>
        <v>0</v>
      </c>
      <c r="L166" s="263">
        <v>21</v>
      </c>
      <c r="M166" s="263">
        <f>G166*(1+L166/100)</f>
        <v>0</v>
      </c>
      <c r="N166" s="263">
        <v>0</v>
      </c>
      <c r="O166" s="263">
        <f>ROUND(E166*N166,2)</f>
        <v>0</v>
      </c>
      <c r="P166" s="263">
        <v>0</v>
      </c>
      <c r="Q166" s="263">
        <f>ROUND(E166*P166,2)</f>
        <v>0</v>
      </c>
      <c r="R166" s="263"/>
      <c r="S166" s="263" t="s">
        <v>219</v>
      </c>
      <c r="T166" s="264" t="s">
        <v>220</v>
      </c>
      <c r="U166" s="231">
        <v>0</v>
      </c>
      <c r="V166" s="231">
        <f>ROUND(E166*U166,2)</f>
        <v>0</v>
      </c>
      <c r="W166" s="231"/>
      <c r="X166" s="231" t="s">
        <v>129</v>
      </c>
      <c r="Y166" s="212"/>
      <c r="Z166" s="212"/>
      <c r="AA166" s="212"/>
      <c r="AB166" s="212"/>
      <c r="AC166" s="212"/>
      <c r="AD166" s="212"/>
      <c r="AE166" s="212"/>
      <c r="AF166" s="212"/>
      <c r="AG166" s="212" t="s">
        <v>332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58">
        <v>31</v>
      </c>
      <c r="B167" s="259" t="s">
        <v>339</v>
      </c>
      <c r="C167" s="275" t="s">
        <v>340</v>
      </c>
      <c r="D167" s="260" t="s">
        <v>341</v>
      </c>
      <c r="E167" s="261">
        <v>19</v>
      </c>
      <c r="F167" s="262"/>
      <c r="G167" s="263">
        <f>ROUND(E167*F167,2)</f>
        <v>0</v>
      </c>
      <c r="H167" s="262"/>
      <c r="I167" s="263">
        <f>ROUND(E167*H167,2)</f>
        <v>0</v>
      </c>
      <c r="J167" s="262"/>
      <c r="K167" s="263">
        <f>ROUND(E167*J167,2)</f>
        <v>0</v>
      </c>
      <c r="L167" s="263">
        <v>21</v>
      </c>
      <c r="M167" s="263">
        <f>G167*(1+L167/100)</f>
        <v>0</v>
      </c>
      <c r="N167" s="263">
        <v>0</v>
      </c>
      <c r="O167" s="263">
        <f>ROUND(E167*N167,2)</f>
        <v>0</v>
      </c>
      <c r="P167" s="263">
        <v>0</v>
      </c>
      <c r="Q167" s="263">
        <f>ROUND(E167*P167,2)</f>
        <v>0</v>
      </c>
      <c r="R167" s="263"/>
      <c r="S167" s="263" t="s">
        <v>219</v>
      </c>
      <c r="T167" s="264" t="s">
        <v>220</v>
      </c>
      <c r="U167" s="231">
        <v>0</v>
      </c>
      <c r="V167" s="231">
        <f>ROUND(E167*U167,2)</f>
        <v>0</v>
      </c>
      <c r="W167" s="231"/>
      <c r="X167" s="231" t="s">
        <v>129</v>
      </c>
      <c r="Y167" s="212"/>
      <c r="Z167" s="212"/>
      <c r="AA167" s="212"/>
      <c r="AB167" s="212"/>
      <c r="AC167" s="212"/>
      <c r="AD167" s="212"/>
      <c r="AE167" s="212"/>
      <c r="AF167" s="212"/>
      <c r="AG167" s="212" t="s">
        <v>332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ht="33.75" outlineLevel="1" x14ac:dyDescent="0.2">
      <c r="A168" s="258">
        <v>32</v>
      </c>
      <c r="B168" s="259" t="s">
        <v>342</v>
      </c>
      <c r="C168" s="275" t="s">
        <v>343</v>
      </c>
      <c r="D168" s="260" t="s">
        <v>341</v>
      </c>
      <c r="E168" s="261">
        <v>1</v>
      </c>
      <c r="F168" s="262"/>
      <c r="G168" s="263">
        <f>ROUND(E168*F168,2)</f>
        <v>0</v>
      </c>
      <c r="H168" s="262"/>
      <c r="I168" s="263">
        <f>ROUND(E168*H168,2)</f>
        <v>0</v>
      </c>
      <c r="J168" s="262"/>
      <c r="K168" s="263">
        <f>ROUND(E168*J168,2)</f>
        <v>0</v>
      </c>
      <c r="L168" s="263">
        <v>21</v>
      </c>
      <c r="M168" s="263">
        <f>G168*(1+L168/100)</f>
        <v>0</v>
      </c>
      <c r="N168" s="263">
        <v>0</v>
      </c>
      <c r="O168" s="263">
        <f>ROUND(E168*N168,2)</f>
        <v>0</v>
      </c>
      <c r="P168" s="263">
        <v>0</v>
      </c>
      <c r="Q168" s="263">
        <f>ROUND(E168*P168,2)</f>
        <v>0</v>
      </c>
      <c r="R168" s="263"/>
      <c r="S168" s="263" t="s">
        <v>219</v>
      </c>
      <c r="T168" s="264" t="s">
        <v>220</v>
      </c>
      <c r="U168" s="231">
        <v>0</v>
      </c>
      <c r="V168" s="231">
        <f>ROUND(E168*U168,2)</f>
        <v>0</v>
      </c>
      <c r="W168" s="231"/>
      <c r="X168" s="231" t="s">
        <v>129</v>
      </c>
      <c r="Y168" s="212"/>
      <c r="Z168" s="212"/>
      <c r="AA168" s="212"/>
      <c r="AB168" s="212"/>
      <c r="AC168" s="212"/>
      <c r="AD168" s="212"/>
      <c r="AE168" s="212"/>
      <c r="AF168" s="212"/>
      <c r="AG168" s="212" t="s">
        <v>332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ht="45" outlineLevel="1" x14ac:dyDescent="0.2">
      <c r="A169" s="258">
        <v>33</v>
      </c>
      <c r="B169" s="259" t="s">
        <v>344</v>
      </c>
      <c r="C169" s="275" t="s">
        <v>345</v>
      </c>
      <c r="D169" s="260" t="s">
        <v>341</v>
      </c>
      <c r="E169" s="261">
        <v>1</v>
      </c>
      <c r="F169" s="262"/>
      <c r="G169" s="263">
        <f>ROUND(E169*F169,2)</f>
        <v>0</v>
      </c>
      <c r="H169" s="262"/>
      <c r="I169" s="263">
        <f>ROUND(E169*H169,2)</f>
        <v>0</v>
      </c>
      <c r="J169" s="262"/>
      <c r="K169" s="263">
        <f>ROUND(E169*J169,2)</f>
        <v>0</v>
      </c>
      <c r="L169" s="263">
        <v>21</v>
      </c>
      <c r="M169" s="263">
        <f>G169*(1+L169/100)</f>
        <v>0</v>
      </c>
      <c r="N169" s="263">
        <v>0</v>
      </c>
      <c r="O169" s="263">
        <f>ROUND(E169*N169,2)</f>
        <v>0</v>
      </c>
      <c r="P169" s="263">
        <v>0</v>
      </c>
      <c r="Q169" s="263">
        <f>ROUND(E169*P169,2)</f>
        <v>0</v>
      </c>
      <c r="R169" s="263"/>
      <c r="S169" s="263" t="s">
        <v>219</v>
      </c>
      <c r="T169" s="264" t="s">
        <v>220</v>
      </c>
      <c r="U169" s="231">
        <v>0</v>
      </c>
      <c r="V169" s="231">
        <f>ROUND(E169*U169,2)</f>
        <v>0</v>
      </c>
      <c r="W169" s="231"/>
      <c r="X169" s="231" t="s">
        <v>129</v>
      </c>
      <c r="Y169" s="212"/>
      <c r="Z169" s="212"/>
      <c r="AA169" s="212"/>
      <c r="AB169" s="212"/>
      <c r="AC169" s="212"/>
      <c r="AD169" s="212"/>
      <c r="AE169" s="212"/>
      <c r="AF169" s="212"/>
      <c r="AG169" s="212" t="s">
        <v>332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58">
        <v>34</v>
      </c>
      <c r="B170" s="259" t="s">
        <v>346</v>
      </c>
      <c r="C170" s="275" t="s">
        <v>347</v>
      </c>
      <c r="D170" s="260" t="s">
        <v>183</v>
      </c>
      <c r="E170" s="261">
        <v>13</v>
      </c>
      <c r="F170" s="262"/>
      <c r="G170" s="263">
        <f>ROUND(E170*F170,2)</f>
        <v>0</v>
      </c>
      <c r="H170" s="262"/>
      <c r="I170" s="263">
        <f>ROUND(E170*H170,2)</f>
        <v>0</v>
      </c>
      <c r="J170" s="262"/>
      <c r="K170" s="263">
        <f>ROUND(E170*J170,2)</f>
        <v>0</v>
      </c>
      <c r="L170" s="263">
        <v>21</v>
      </c>
      <c r="M170" s="263">
        <f>G170*(1+L170/100)</f>
        <v>0</v>
      </c>
      <c r="N170" s="263">
        <v>0</v>
      </c>
      <c r="O170" s="263">
        <f>ROUND(E170*N170,2)</f>
        <v>0</v>
      </c>
      <c r="P170" s="263">
        <v>0</v>
      </c>
      <c r="Q170" s="263">
        <f>ROUND(E170*P170,2)</f>
        <v>0</v>
      </c>
      <c r="R170" s="263"/>
      <c r="S170" s="263" t="s">
        <v>219</v>
      </c>
      <c r="T170" s="264" t="s">
        <v>220</v>
      </c>
      <c r="U170" s="231">
        <v>0</v>
      </c>
      <c r="V170" s="231">
        <f>ROUND(E170*U170,2)</f>
        <v>0</v>
      </c>
      <c r="W170" s="231"/>
      <c r="X170" s="231" t="s">
        <v>129</v>
      </c>
      <c r="Y170" s="212"/>
      <c r="Z170" s="212"/>
      <c r="AA170" s="212"/>
      <c r="AB170" s="212"/>
      <c r="AC170" s="212"/>
      <c r="AD170" s="212"/>
      <c r="AE170" s="212"/>
      <c r="AF170" s="212"/>
      <c r="AG170" s="212" t="s">
        <v>332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58">
        <v>35</v>
      </c>
      <c r="B171" s="259" t="s">
        <v>348</v>
      </c>
      <c r="C171" s="275" t="s">
        <v>349</v>
      </c>
      <c r="D171" s="260" t="s">
        <v>183</v>
      </c>
      <c r="E171" s="261">
        <v>4</v>
      </c>
      <c r="F171" s="262"/>
      <c r="G171" s="263">
        <f>ROUND(E171*F171,2)</f>
        <v>0</v>
      </c>
      <c r="H171" s="262"/>
      <c r="I171" s="263">
        <f>ROUND(E171*H171,2)</f>
        <v>0</v>
      </c>
      <c r="J171" s="262"/>
      <c r="K171" s="263">
        <f>ROUND(E171*J171,2)</f>
        <v>0</v>
      </c>
      <c r="L171" s="263">
        <v>21</v>
      </c>
      <c r="M171" s="263">
        <f>G171*(1+L171/100)</f>
        <v>0</v>
      </c>
      <c r="N171" s="263">
        <v>0</v>
      </c>
      <c r="O171" s="263">
        <f>ROUND(E171*N171,2)</f>
        <v>0</v>
      </c>
      <c r="P171" s="263">
        <v>0</v>
      </c>
      <c r="Q171" s="263">
        <f>ROUND(E171*P171,2)</f>
        <v>0</v>
      </c>
      <c r="R171" s="263"/>
      <c r="S171" s="263" t="s">
        <v>219</v>
      </c>
      <c r="T171" s="264" t="s">
        <v>220</v>
      </c>
      <c r="U171" s="231">
        <v>0</v>
      </c>
      <c r="V171" s="231">
        <f>ROUND(E171*U171,2)</f>
        <v>0</v>
      </c>
      <c r="W171" s="231"/>
      <c r="X171" s="231" t="s">
        <v>129</v>
      </c>
      <c r="Y171" s="212"/>
      <c r="Z171" s="212"/>
      <c r="AA171" s="212"/>
      <c r="AB171" s="212"/>
      <c r="AC171" s="212"/>
      <c r="AD171" s="212"/>
      <c r="AE171" s="212"/>
      <c r="AF171" s="212"/>
      <c r="AG171" s="212" t="s">
        <v>332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58">
        <v>36</v>
      </c>
      <c r="B172" s="259" t="s">
        <v>350</v>
      </c>
      <c r="C172" s="275" t="s">
        <v>351</v>
      </c>
      <c r="D172" s="260" t="s">
        <v>183</v>
      </c>
      <c r="E172" s="261">
        <v>15</v>
      </c>
      <c r="F172" s="262"/>
      <c r="G172" s="263">
        <f>ROUND(E172*F172,2)</f>
        <v>0</v>
      </c>
      <c r="H172" s="262"/>
      <c r="I172" s="263">
        <f>ROUND(E172*H172,2)</f>
        <v>0</v>
      </c>
      <c r="J172" s="262"/>
      <c r="K172" s="263">
        <f>ROUND(E172*J172,2)</f>
        <v>0</v>
      </c>
      <c r="L172" s="263">
        <v>21</v>
      </c>
      <c r="M172" s="263">
        <f>G172*(1+L172/100)</f>
        <v>0</v>
      </c>
      <c r="N172" s="263">
        <v>0</v>
      </c>
      <c r="O172" s="263">
        <f>ROUND(E172*N172,2)</f>
        <v>0</v>
      </c>
      <c r="P172" s="263">
        <v>0</v>
      </c>
      <c r="Q172" s="263">
        <f>ROUND(E172*P172,2)</f>
        <v>0</v>
      </c>
      <c r="R172" s="263"/>
      <c r="S172" s="263" t="s">
        <v>219</v>
      </c>
      <c r="T172" s="264" t="s">
        <v>220</v>
      </c>
      <c r="U172" s="231">
        <v>0</v>
      </c>
      <c r="V172" s="231">
        <f>ROUND(E172*U172,2)</f>
        <v>0</v>
      </c>
      <c r="W172" s="231"/>
      <c r="X172" s="231" t="s">
        <v>129</v>
      </c>
      <c r="Y172" s="212"/>
      <c r="Z172" s="212"/>
      <c r="AA172" s="212"/>
      <c r="AB172" s="212"/>
      <c r="AC172" s="212"/>
      <c r="AD172" s="212"/>
      <c r="AE172" s="212"/>
      <c r="AF172" s="212"/>
      <c r="AG172" s="212" t="s">
        <v>332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58">
        <v>37</v>
      </c>
      <c r="B173" s="259" t="s">
        <v>352</v>
      </c>
      <c r="C173" s="275" t="s">
        <v>353</v>
      </c>
      <c r="D173" s="260" t="s">
        <v>183</v>
      </c>
      <c r="E173" s="261">
        <v>5</v>
      </c>
      <c r="F173" s="262"/>
      <c r="G173" s="263">
        <f>ROUND(E173*F173,2)</f>
        <v>0</v>
      </c>
      <c r="H173" s="262"/>
      <c r="I173" s="263">
        <f>ROUND(E173*H173,2)</f>
        <v>0</v>
      </c>
      <c r="J173" s="262"/>
      <c r="K173" s="263">
        <f>ROUND(E173*J173,2)</f>
        <v>0</v>
      </c>
      <c r="L173" s="263">
        <v>21</v>
      </c>
      <c r="M173" s="263">
        <f>G173*(1+L173/100)</f>
        <v>0</v>
      </c>
      <c r="N173" s="263">
        <v>0</v>
      </c>
      <c r="O173" s="263">
        <f>ROUND(E173*N173,2)</f>
        <v>0</v>
      </c>
      <c r="P173" s="263">
        <v>0</v>
      </c>
      <c r="Q173" s="263">
        <f>ROUND(E173*P173,2)</f>
        <v>0</v>
      </c>
      <c r="R173" s="263"/>
      <c r="S173" s="263" t="s">
        <v>219</v>
      </c>
      <c r="T173" s="264" t="s">
        <v>220</v>
      </c>
      <c r="U173" s="231">
        <v>0</v>
      </c>
      <c r="V173" s="231">
        <f>ROUND(E173*U173,2)</f>
        <v>0</v>
      </c>
      <c r="W173" s="231"/>
      <c r="X173" s="231" t="s">
        <v>129</v>
      </c>
      <c r="Y173" s="212"/>
      <c r="Z173" s="212"/>
      <c r="AA173" s="212"/>
      <c r="AB173" s="212"/>
      <c r="AC173" s="212"/>
      <c r="AD173" s="212"/>
      <c r="AE173" s="212"/>
      <c r="AF173" s="212"/>
      <c r="AG173" s="212" t="s">
        <v>332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58">
        <v>38</v>
      </c>
      <c r="B174" s="259" t="s">
        <v>354</v>
      </c>
      <c r="C174" s="275" t="s">
        <v>355</v>
      </c>
      <c r="D174" s="260" t="s">
        <v>341</v>
      </c>
      <c r="E174" s="261">
        <v>6</v>
      </c>
      <c r="F174" s="262"/>
      <c r="G174" s="263">
        <f>ROUND(E174*F174,2)</f>
        <v>0</v>
      </c>
      <c r="H174" s="262"/>
      <c r="I174" s="263">
        <f>ROUND(E174*H174,2)</f>
        <v>0</v>
      </c>
      <c r="J174" s="262"/>
      <c r="K174" s="263">
        <f>ROUND(E174*J174,2)</f>
        <v>0</v>
      </c>
      <c r="L174" s="263">
        <v>21</v>
      </c>
      <c r="M174" s="263">
        <f>G174*(1+L174/100)</f>
        <v>0</v>
      </c>
      <c r="N174" s="263">
        <v>0</v>
      </c>
      <c r="O174" s="263">
        <f>ROUND(E174*N174,2)</f>
        <v>0</v>
      </c>
      <c r="P174" s="263">
        <v>0</v>
      </c>
      <c r="Q174" s="263">
        <f>ROUND(E174*P174,2)</f>
        <v>0</v>
      </c>
      <c r="R174" s="263"/>
      <c r="S174" s="263" t="s">
        <v>219</v>
      </c>
      <c r="T174" s="264" t="s">
        <v>220</v>
      </c>
      <c r="U174" s="231">
        <v>0</v>
      </c>
      <c r="V174" s="231">
        <f>ROUND(E174*U174,2)</f>
        <v>0</v>
      </c>
      <c r="W174" s="231"/>
      <c r="X174" s="231" t="s">
        <v>129</v>
      </c>
      <c r="Y174" s="212"/>
      <c r="Z174" s="212"/>
      <c r="AA174" s="212"/>
      <c r="AB174" s="212"/>
      <c r="AC174" s="212"/>
      <c r="AD174" s="212"/>
      <c r="AE174" s="212"/>
      <c r="AF174" s="212"/>
      <c r="AG174" s="212" t="s">
        <v>332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58">
        <v>39</v>
      </c>
      <c r="B175" s="259" t="s">
        <v>356</v>
      </c>
      <c r="C175" s="275" t="s">
        <v>357</v>
      </c>
      <c r="D175" s="260" t="s">
        <v>341</v>
      </c>
      <c r="E175" s="261">
        <v>1</v>
      </c>
      <c r="F175" s="262"/>
      <c r="G175" s="263">
        <f>ROUND(E175*F175,2)</f>
        <v>0</v>
      </c>
      <c r="H175" s="262"/>
      <c r="I175" s="263">
        <f>ROUND(E175*H175,2)</f>
        <v>0</v>
      </c>
      <c r="J175" s="262"/>
      <c r="K175" s="263">
        <f>ROUND(E175*J175,2)</f>
        <v>0</v>
      </c>
      <c r="L175" s="263">
        <v>21</v>
      </c>
      <c r="M175" s="263">
        <f>G175*(1+L175/100)</f>
        <v>0</v>
      </c>
      <c r="N175" s="263">
        <v>0</v>
      </c>
      <c r="O175" s="263">
        <f>ROUND(E175*N175,2)</f>
        <v>0</v>
      </c>
      <c r="P175" s="263">
        <v>0</v>
      </c>
      <c r="Q175" s="263">
        <f>ROUND(E175*P175,2)</f>
        <v>0</v>
      </c>
      <c r="R175" s="263"/>
      <c r="S175" s="263" t="s">
        <v>219</v>
      </c>
      <c r="T175" s="264" t="s">
        <v>220</v>
      </c>
      <c r="U175" s="231">
        <v>0</v>
      </c>
      <c r="V175" s="231">
        <f>ROUND(E175*U175,2)</f>
        <v>0</v>
      </c>
      <c r="W175" s="231"/>
      <c r="X175" s="231" t="s">
        <v>129</v>
      </c>
      <c r="Y175" s="212"/>
      <c r="Z175" s="212"/>
      <c r="AA175" s="212"/>
      <c r="AB175" s="212"/>
      <c r="AC175" s="212"/>
      <c r="AD175" s="212"/>
      <c r="AE175" s="212"/>
      <c r="AF175" s="212"/>
      <c r="AG175" s="212" t="s">
        <v>332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58">
        <v>40</v>
      </c>
      <c r="B176" s="259" t="s">
        <v>358</v>
      </c>
      <c r="C176" s="275" t="s">
        <v>359</v>
      </c>
      <c r="D176" s="260" t="s">
        <v>360</v>
      </c>
      <c r="E176" s="261">
        <v>1</v>
      </c>
      <c r="F176" s="262"/>
      <c r="G176" s="263">
        <f>ROUND(E176*F176,2)</f>
        <v>0</v>
      </c>
      <c r="H176" s="262"/>
      <c r="I176" s="263">
        <f>ROUND(E176*H176,2)</f>
        <v>0</v>
      </c>
      <c r="J176" s="262"/>
      <c r="K176" s="263">
        <f>ROUND(E176*J176,2)</f>
        <v>0</v>
      </c>
      <c r="L176" s="263">
        <v>21</v>
      </c>
      <c r="M176" s="263">
        <f>G176*(1+L176/100)</f>
        <v>0</v>
      </c>
      <c r="N176" s="263">
        <v>0</v>
      </c>
      <c r="O176" s="263">
        <f>ROUND(E176*N176,2)</f>
        <v>0</v>
      </c>
      <c r="P176" s="263">
        <v>0</v>
      </c>
      <c r="Q176" s="263">
        <f>ROUND(E176*P176,2)</f>
        <v>0</v>
      </c>
      <c r="R176" s="263"/>
      <c r="S176" s="263" t="s">
        <v>219</v>
      </c>
      <c r="T176" s="264" t="s">
        <v>220</v>
      </c>
      <c r="U176" s="231">
        <v>0</v>
      </c>
      <c r="V176" s="231">
        <f>ROUND(E176*U176,2)</f>
        <v>0</v>
      </c>
      <c r="W176" s="231"/>
      <c r="X176" s="231" t="s">
        <v>129</v>
      </c>
      <c r="Y176" s="212"/>
      <c r="Z176" s="212"/>
      <c r="AA176" s="212"/>
      <c r="AB176" s="212"/>
      <c r="AC176" s="212"/>
      <c r="AD176" s="212"/>
      <c r="AE176" s="212"/>
      <c r="AF176" s="212"/>
      <c r="AG176" s="212" t="s">
        <v>332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58">
        <v>41</v>
      </c>
      <c r="B177" s="259" t="s">
        <v>361</v>
      </c>
      <c r="C177" s="275" t="s">
        <v>362</v>
      </c>
      <c r="D177" s="260" t="s">
        <v>360</v>
      </c>
      <c r="E177" s="261">
        <v>1</v>
      </c>
      <c r="F177" s="262"/>
      <c r="G177" s="263">
        <f>ROUND(E177*F177,2)</f>
        <v>0</v>
      </c>
      <c r="H177" s="262"/>
      <c r="I177" s="263">
        <f>ROUND(E177*H177,2)</f>
        <v>0</v>
      </c>
      <c r="J177" s="262"/>
      <c r="K177" s="263">
        <f>ROUND(E177*J177,2)</f>
        <v>0</v>
      </c>
      <c r="L177" s="263">
        <v>21</v>
      </c>
      <c r="M177" s="263">
        <f>G177*(1+L177/100)</f>
        <v>0</v>
      </c>
      <c r="N177" s="263">
        <v>0</v>
      </c>
      <c r="O177" s="263">
        <f>ROUND(E177*N177,2)</f>
        <v>0</v>
      </c>
      <c r="P177" s="263">
        <v>0</v>
      </c>
      <c r="Q177" s="263">
        <f>ROUND(E177*P177,2)</f>
        <v>0</v>
      </c>
      <c r="R177" s="263"/>
      <c r="S177" s="263" t="s">
        <v>219</v>
      </c>
      <c r="T177" s="264" t="s">
        <v>220</v>
      </c>
      <c r="U177" s="231">
        <v>0</v>
      </c>
      <c r="V177" s="231">
        <f>ROUND(E177*U177,2)</f>
        <v>0</v>
      </c>
      <c r="W177" s="231"/>
      <c r="X177" s="231" t="s">
        <v>129</v>
      </c>
      <c r="Y177" s="212"/>
      <c r="Z177" s="212"/>
      <c r="AA177" s="212"/>
      <c r="AB177" s="212"/>
      <c r="AC177" s="212"/>
      <c r="AD177" s="212"/>
      <c r="AE177" s="212"/>
      <c r="AF177" s="212"/>
      <c r="AG177" s="212" t="s">
        <v>332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58">
        <v>42</v>
      </c>
      <c r="B178" s="259" t="s">
        <v>363</v>
      </c>
      <c r="C178" s="275" t="s">
        <v>364</v>
      </c>
      <c r="D178" s="260" t="s">
        <v>360</v>
      </c>
      <c r="E178" s="261">
        <v>1</v>
      </c>
      <c r="F178" s="262"/>
      <c r="G178" s="263">
        <f>ROUND(E178*F178,2)</f>
        <v>0</v>
      </c>
      <c r="H178" s="262"/>
      <c r="I178" s="263">
        <f>ROUND(E178*H178,2)</f>
        <v>0</v>
      </c>
      <c r="J178" s="262"/>
      <c r="K178" s="263">
        <f>ROUND(E178*J178,2)</f>
        <v>0</v>
      </c>
      <c r="L178" s="263">
        <v>21</v>
      </c>
      <c r="M178" s="263">
        <f>G178*(1+L178/100)</f>
        <v>0</v>
      </c>
      <c r="N178" s="263">
        <v>0</v>
      </c>
      <c r="O178" s="263">
        <f>ROUND(E178*N178,2)</f>
        <v>0</v>
      </c>
      <c r="P178" s="263">
        <v>0</v>
      </c>
      <c r="Q178" s="263">
        <f>ROUND(E178*P178,2)</f>
        <v>0</v>
      </c>
      <c r="R178" s="263"/>
      <c r="S178" s="263" t="s">
        <v>219</v>
      </c>
      <c r="T178" s="264" t="s">
        <v>220</v>
      </c>
      <c r="U178" s="231">
        <v>0</v>
      </c>
      <c r="V178" s="231">
        <f>ROUND(E178*U178,2)</f>
        <v>0</v>
      </c>
      <c r="W178" s="231"/>
      <c r="X178" s="231" t="s">
        <v>129</v>
      </c>
      <c r="Y178" s="212"/>
      <c r="Z178" s="212"/>
      <c r="AA178" s="212"/>
      <c r="AB178" s="212"/>
      <c r="AC178" s="212"/>
      <c r="AD178" s="212"/>
      <c r="AE178" s="212"/>
      <c r="AF178" s="212"/>
      <c r="AG178" s="212" t="s">
        <v>332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58">
        <v>43</v>
      </c>
      <c r="B179" s="259" t="s">
        <v>365</v>
      </c>
      <c r="C179" s="275" t="s">
        <v>366</v>
      </c>
      <c r="D179" s="260" t="s">
        <v>360</v>
      </c>
      <c r="E179" s="261">
        <v>1</v>
      </c>
      <c r="F179" s="262"/>
      <c r="G179" s="263">
        <f>ROUND(E179*F179,2)</f>
        <v>0</v>
      </c>
      <c r="H179" s="262"/>
      <c r="I179" s="263">
        <f>ROUND(E179*H179,2)</f>
        <v>0</v>
      </c>
      <c r="J179" s="262"/>
      <c r="K179" s="263">
        <f>ROUND(E179*J179,2)</f>
        <v>0</v>
      </c>
      <c r="L179" s="263">
        <v>21</v>
      </c>
      <c r="M179" s="263">
        <f>G179*(1+L179/100)</f>
        <v>0</v>
      </c>
      <c r="N179" s="263">
        <v>0</v>
      </c>
      <c r="O179" s="263">
        <f>ROUND(E179*N179,2)</f>
        <v>0</v>
      </c>
      <c r="P179" s="263">
        <v>0</v>
      </c>
      <c r="Q179" s="263">
        <f>ROUND(E179*P179,2)</f>
        <v>0</v>
      </c>
      <c r="R179" s="263"/>
      <c r="S179" s="263" t="s">
        <v>219</v>
      </c>
      <c r="T179" s="264" t="s">
        <v>220</v>
      </c>
      <c r="U179" s="231">
        <v>0</v>
      </c>
      <c r="V179" s="231">
        <f>ROUND(E179*U179,2)</f>
        <v>0</v>
      </c>
      <c r="W179" s="231"/>
      <c r="X179" s="231" t="s">
        <v>129</v>
      </c>
      <c r="Y179" s="212"/>
      <c r="Z179" s="212"/>
      <c r="AA179" s="212"/>
      <c r="AB179" s="212"/>
      <c r="AC179" s="212"/>
      <c r="AD179" s="212"/>
      <c r="AE179" s="212"/>
      <c r="AF179" s="212"/>
      <c r="AG179" s="212" t="s">
        <v>332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ht="22.5" outlineLevel="1" x14ac:dyDescent="0.2">
      <c r="A180" s="258">
        <v>44</v>
      </c>
      <c r="B180" s="259" t="s">
        <v>367</v>
      </c>
      <c r="C180" s="275" t="s">
        <v>368</v>
      </c>
      <c r="D180" s="260" t="s">
        <v>360</v>
      </c>
      <c r="E180" s="261">
        <v>1</v>
      </c>
      <c r="F180" s="262"/>
      <c r="G180" s="263">
        <f>ROUND(E180*F180,2)</f>
        <v>0</v>
      </c>
      <c r="H180" s="262"/>
      <c r="I180" s="263">
        <f>ROUND(E180*H180,2)</f>
        <v>0</v>
      </c>
      <c r="J180" s="262"/>
      <c r="K180" s="263">
        <f>ROUND(E180*J180,2)</f>
        <v>0</v>
      </c>
      <c r="L180" s="263">
        <v>21</v>
      </c>
      <c r="M180" s="263">
        <f>G180*(1+L180/100)</f>
        <v>0</v>
      </c>
      <c r="N180" s="263">
        <v>0</v>
      </c>
      <c r="O180" s="263">
        <f>ROUND(E180*N180,2)</f>
        <v>0</v>
      </c>
      <c r="P180" s="263">
        <v>0</v>
      </c>
      <c r="Q180" s="263">
        <f>ROUND(E180*P180,2)</f>
        <v>0</v>
      </c>
      <c r="R180" s="263"/>
      <c r="S180" s="263" t="s">
        <v>219</v>
      </c>
      <c r="T180" s="264" t="s">
        <v>220</v>
      </c>
      <c r="U180" s="231">
        <v>0</v>
      </c>
      <c r="V180" s="231">
        <f>ROUND(E180*U180,2)</f>
        <v>0</v>
      </c>
      <c r="W180" s="231"/>
      <c r="X180" s="231" t="s">
        <v>129</v>
      </c>
      <c r="Y180" s="212"/>
      <c r="Z180" s="212"/>
      <c r="AA180" s="212"/>
      <c r="AB180" s="212"/>
      <c r="AC180" s="212"/>
      <c r="AD180" s="212"/>
      <c r="AE180" s="212"/>
      <c r="AF180" s="212"/>
      <c r="AG180" s="212" t="s">
        <v>332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x14ac:dyDescent="0.2">
      <c r="A181" s="243" t="s">
        <v>123</v>
      </c>
      <c r="B181" s="244" t="s">
        <v>92</v>
      </c>
      <c r="C181" s="266" t="s">
        <v>93</v>
      </c>
      <c r="D181" s="245"/>
      <c r="E181" s="246"/>
      <c r="F181" s="247"/>
      <c r="G181" s="247">
        <f>SUMIF(AG182:AG190,"&lt;&gt;NOR",G182:G190)</f>
        <v>0</v>
      </c>
      <c r="H181" s="247"/>
      <c r="I181" s="247">
        <f>SUM(I182:I190)</f>
        <v>0</v>
      </c>
      <c r="J181" s="247"/>
      <c r="K181" s="247">
        <f>SUM(K182:K190)</f>
        <v>0</v>
      </c>
      <c r="L181" s="247"/>
      <c r="M181" s="247">
        <f>SUM(M182:M190)</f>
        <v>0</v>
      </c>
      <c r="N181" s="247"/>
      <c r="O181" s="247">
        <f>SUM(O182:O190)</f>
        <v>0</v>
      </c>
      <c r="P181" s="247"/>
      <c r="Q181" s="247">
        <f>SUM(Q182:Q190)</f>
        <v>0</v>
      </c>
      <c r="R181" s="247"/>
      <c r="S181" s="247"/>
      <c r="T181" s="248"/>
      <c r="U181" s="242"/>
      <c r="V181" s="242">
        <f>SUM(V182:V190)</f>
        <v>0.36</v>
      </c>
      <c r="W181" s="242"/>
      <c r="X181" s="242"/>
      <c r="AG181" t="s">
        <v>124</v>
      </c>
    </row>
    <row r="182" spans="1:60" ht="22.5" outlineLevel="1" x14ac:dyDescent="0.2">
      <c r="A182" s="249">
        <v>45</v>
      </c>
      <c r="B182" s="250" t="s">
        <v>369</v>
      </c>
      <c r="C182" s="267" t="s">
        <v>370</v>
      </c>
      <c r="D182" s="251" t="s">
        <v>183</v>
      </c>
      <c r="E182" s="252">
        <v>13.75</v>
      </c>
      <c r="F182" s="253"/>
      <c r="G182" s="254">
        <f>ROUND(E182*F182,2)</f>
        <v>0</v>
      </c>
      <c r="H182" s="253"/>
      <c r="I182" s="254">
        <f>ROUND(E182*H182,2)</f>
        <v>0</v>
      </c>
      <c r="J182" s="253"/>
      <c r="K182" s="254">
        <f>ROUND(E182*J182,2)</f>
        <v>0</v>
      </c>
      <c r="L182" s="254">
        <v>21</v>
      </c>
      <c r="M182" s="254">
        <f>G182*(1+L182/100)</f>
        <v>0</v>
      </c>
      <c r="N182" s="254">
        <v>6.0000000000000002E-5</v>
      </c>
      <c r="O182" s="254">
        <f>ROUND(E182*N182,2)</f>
        <v>0</v>
      </c>
      <c r="P182" s="254">
        <v>0</v>
      </c>
      <c r="Q182" s="254">
        <f>ROUND(E182*P182,2)</f>
        <v>0</v>
      </c>
      <c r="R182" s="254"/>
      <c r="S182" s="254" t="s">
        <v>128</v>
      </c>
      <c r="T182" s="255" t="s">
        <v>128</v>
      </c>
      <c r="U182" s="231">
        <v>2.5999999999999999E-2</v>
      </c>
      <c r="V182" s="231">
        <f>ROUND(E182*U182,2)</f>
        <v>0.36</v>
      </c>
      <c r="W182" s="231"/>
      <c r="X182" s="231" t="s">
        <v>129</v>
      </c>
      <c r="Y182" s="212"/>
      <c r="Z182" s="212"/>
      <c r="AA182" s="212"/>
      <c r="AB182" s="212"/>
      <c r="AC182" s="212"/>
      <c r="AD182" s="212"/>
      <c r="AE182" s="212"/>
      <c r="AF182" s="212"/>
      <c r="AG182" s="212" t="s">
        <v>130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29"/>
      <c r="B183" s="230"/>
      <c r="C183" s="268" t="s">
        <v>262</v>
      </c>
      <c r="D183" s="232"/>
      <c r="E183" s="233"/>
      <c r="F183" s="231"/>
      <c r="G183" s="231"/>
      <c r="H183" s="231"/>
      <c r="I183" s="231"/>
      <c r="J183" s="231"/>
      <c r="K183" s="231"/>
      <c r="L183" s="231"/>
      <c r="M183" s="231"/>
      <c r="N183" s="231"/>
      <c r="O183" s="231"/>
      <c r="P183" s="231"/>
      <c r="Q183" s="231"/>
      <c r="R183" s="231"/>
      <c r="S183" s="231"/>
      <c r="T183" s="231"/>
      <c r="U183" s="231"/>
      <c r="V183" s="231"/>
      <c r="W183" s="231"/>
      <c r="X183" s="231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132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29"/>
      <c r="B184" s="230"/>
      <c r="C184" s="268" t="s">
        <v>263</v>
      </c>
      <c r="D184" s="232"/>
      <c r="E184" s="233"/>
      <c r="F184" s="231"/>
      <c r="G184" s="231"/>
      <c r="H184" s="231"/>
      <c r="I184" s="231"/>
      <c r="J184" s="231"/>
      <c r="K184" s="231"/>
      <c r="L184" s="231"/>
      <c r="M184" s="231"/>
      <c r="N184" s="231"/>
      <c r="O184" s="231"/>
      <c r="P184" s="231"/>
      <c r="Q184" s="231"/>
      <c r="R184" s="231"/>
      <c r="S184" s="231"/>
      <c r="T184" s="231"/>
      <c r="U184" s="231"/>
      <c r="V184" s="231"/>
      <c r="W184" s="231"/>
      <c r="X184" s="231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132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29"/>
      <c r="B185" s="230"/>
      <c r="C185" s="268" t="s">
        <v>371</v>
      </c>
      <c r="D185" s="232"/>
      <c r="E185" s="233">
        <v>10.5</v>
      </c>
      <c r="F185" s="231"/>
      <c r="G185" s="231"/>
      <c r="H185" s="231"/>
      <c r="I185" s="231"/>
      <c r="J185" s="231"/>
      <c r="K185" s="231"/>
      <c r="L185" s="231"/>
      <c r="M185" s="231"/>
      <c r="N185" s="231"/>
      <c r="O185" s="231"/>
      <c r="P185" s="231"/>
      <c r="Q185" s="231"/>
      <c r="R185" s="231"/>
      <c r="S185" s="231"/>
      <c r="T185" s="231"/>
      <c r="U185" s="231"/>
      <c r="V185" s="231"/>
      <c r="W185" s="231"/>
      <c r="X185" s="231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132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29"/>
      <c r="B186" s="230"/>
      <c r="C186" s="268" t="s">
        <v>266</v>
      </c>
      <c r="D186" s="232"/>
      <c r="E186" s="233"/>
      <c r="F186" s="231"/>
      <c r="G186" s="231"/>
      <c r="H186" s="231"/>
      <c r="I186" s="231"/>
      <c r="J186" s="231"/>
      <c r="K186" s="231"/>
      <c r="L186" s="231"/>
      <c r="M186" s="231"/>
      <c r="N186" s="231"/>
      <c r="O186" s="231"/>
      <c r="P186" s="231"/>
      <c r="Q186" s="231"/>
      <c r="R186" s="231"/>
      <c r="S186" s="231"/>
      <c r="T186" s="231"/>
      <c r="U186" s="231"/>
      <c r="V186" s="231"/>
      <c r="W186" s="231"/>
      <c r="X186" s="231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132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29"/>
      <c r="B187" s="230"/>
      <c r="C187" s="268" t="s">
        <v>267</v>
      </c>
      <c r="D187" s="232"/>
      <c r="E187" s="233"/>
      <c r="F187" s="231"/>
      <c r="G187" s="231"/>
      <c r="H187" s="231"/>
      <c r="I187" s="231"/>
      <c r="J187" s="231"/>
      <c r="K187" s="231"/>
      <c r="L187" s="231"/>
      <c r="M187" s="231"/>
      <c r="N187" s="231"/>
      <c r="O187" s="231"/>
      <c r="P187" s="231"/>
      <c r="Q187" s="231"/>
      <c r="R187" s="231"/>
      <c r="S187" s="231"/>
      <c r="T187" s="231"/>
      <c r="U187" s="231"/>
      <c r="V187" s="231"/>
      <c r="W187" s="231"/>
      <c r="X187" s="231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132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29"/>
      <c r="B188" s="230"/>
      <c r="C188" s="268" t="s">
        <v>372</v>
      </c>
      <c r="D188" s="232"/>
      <c r="E188" s="233">
        <v>2</v>
      </c>
      <c r="F188" s="231"/>
      <c r="G188" s="231"/>
      <c r="H188" s="231"/>
      <c r="I188" s="231"/>
      <c r="J188" s="231"/>
      <c r="K188" s="231"/>
      <c r="L188" s="231"/>
      <c r="M188" s="231"/>
      <c r="N188" s="231"/>
      <c r="O188" s="231"/>
      <c r="P188" s="231"/>
      <c r="Q188" s="231"/>
      <c r="R188" s="231"/>
      <c r="S188" s="231"/>
      <c r="T188" s="231"/>
      <c r="U188" s="231"/>
      <c r="V188" s="231"/>
      <c r="W188" s="231"/>
      <c r="X188" s="231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132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29"/>
      <c r="B189" s="230"/>
      <c r="C189" s="269" t="s">
        <v>135</v>
      </c>
      <c r="D189" s="234"/>
      <c r="E189" s="235">
        <v>12.5</v>
      </c>
      <c r="F189" s="231"/>
      <c r="G189" s="231"/>
      <c r="H189" s="231"/>
      <c r="I189" s="231"/>
      <c r="J189" s="231"/>
      <c r="K189" s="231"/>
      <c r="L189" s="231"/>
      <c r="M189" s="231"/>
      <c r="N189" s="231"/>
      <c r="O189" s="231"/>
      <c r="P189" s="231"/>
      <c r="Q189" s="231"/>
      <c r="R189" s="231"/>
      <c r="S189" s="231"/>
      <c r="T189" s="231"/>
      <c r="U189" s="231"/>
      <c r="V189" s="231"/>
      <c r="W189" s="231"/>
      <c r="X189" s="231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132</v>
      </c>
      <c r="AH189" s="212">
        <v>1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29"/>
      <c r="B190" s="230"/>
      <c r="C190" s="271" t="s">
        <v>373</v>
      </c>
      <c r="D190" s="236"/>
      <c r="E190" s="237">
        <v>1.25</v>
      </c>
      <c r="F190" s="231"/>
      <c r="G190" s="231"/>
      <c r="H190" s="231"/>
      <c r="I190" s="231"/>
      <c r="J190" s="231"/>
      <c r="K190" s="231"/>
      <c r="L190" s="231"/>
      <c r="M190" s="231"/>
      <c r="N190" s="231"/>
      <c r="O190" s="231"/>
      <c r="P190" s="231"/>
      <c r="Q190" s="231"/>
      <c r="R190" s="231"/>
      <c r="S190" s="231"/>
      <c r="T190" s="231"/>
      <c r="U190" s="231"/>
      <c r="V190" s="231"/>
      <c r="W190" s="231"/>
      <c r="X190" s="231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132</v>
      </c>
      <c r="AH190" s="212">
        <v>4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x14ac:dyDescent="0.2">
      <c r="A191" s="243" t="s">
        <v>123</v>
      </c>
      <c r="B191" s="244" t="s">
        <v>94</v>
      </c>
      <c r="C191" s="266" t="s">
        <v>95</v>
      </c>
      <c r="D191" s="245"/>
      <c r="E191" s="246"/>
      <c r="F191" s="247"/>
      <c r="G191" s="247">
        <f>SUMIF(AG192:AG199,"&lt;&gt;NOR",G192:G199)</f>
        <v>0</v>
      </c>
      <c r="H191" s="247"/>
      <c r="I191" s="247">
        <f>SUM(I192:I199)</f>
        <v>0</v>
      </c>
      <c r="J191" s="247"/>
      <c r="K191" s="247">
        <f>SUM(K192:K199)</f>
        <v>0</v>
      </c>
      <c r="L191" s="247"/>
      <c r="M191" s="247">
        <f>SUM(M192:M199)</f>
        <v>0</v>
      </c>
      <c r="N191" s="247"/>
      <c r="O191" s="247">
        <f>SUM(O192:O199)</f>
        <v>0</v>
      </c>
      <c r="P191" s="247"/>
      <c r="Q191" s="247">
        <f>SUM(Q192:Q199)</f>
        <v>0</v>
      </c>
      <c r="R191" s="247"/>
      <c r="S191" s="247"/>
      <c r="T191" s="248"/>
      <c r="U191" s="242"/>
      <c r="V191" s="242">
        <f>SUM(V192:V199)</f>
        <v>5.22</v>
      </c>
      <c r="W191" s="242"/>
      <c r="X191" s="242"/>
      <c r="AG191" t="s">
        <v>124</v>
      </c>
    </row>
    <row r="192" spans="1:60" outlineLevel="1" x14ac:dyDescent="0.2">
      <c r="A192" s="249">
        <v>46</v>
      </c>
      <c r="B192" s="250" t="s">
        <v>240</v>
      </c>
      <c r="C192" s="267" t="s">
        <v>241</v>
      </c>
      <c r="D192" s="251" t="s">
        <v>166</v>
      </c>
      <c r="E192" s="252">
        <v>1.1000000000000001</v>
      </c>
      <c r="F192" s="253"/>
      <c r="G192" s="254">
        <f>ROUND(E192*F192,2)</f>
        <v>0</v>
      </c>
      <c r="H192" s="253"/>
      <c r="I192" s="254">
        <f>ROUND(E192*H192,2)</f>
        <v>0</v>
      </c>
      <c r="J192" s="253"/>
      <c r="K192" s="254">
        <f>ROUND(E192*J192,2)</f>
        <v>0</v>
      </c>
      <c r="L192" s="254">
        <v>21</v>
      </c>
      <c r="M192" s="254">
        <f>G192*(1+L192/100)</f>
        <v>0</v>
      </c>
      <c r="N192" s="254">
        <v>0</v>
      </c>
      <c r="O192" s="254">
        <f>ROUND(E192*N192,2)</f>
        <v>0</v>
      </c>
      <c r="P192" s="254">
        <v>0</v>
      </c>
      <c r="Q192" s="254">
        <f>ROUND(E192*P192,2)</f>
        <v>0</v>
      </c>
      <c r="R192" s="254"/>
      <c r="S192" s="254" t="s">
        <v>128</v>
      </c>
      <c r="T192" s="255" t="s">
        <v>128</v>
      </c>
      <c r="U192" s="231">
        <v>0.752</v>
      </c>
      <c r="V192" s="231">
        <f>ROUND(E192*U192,2)</f>
        <v>0.83</v>
      </c>
      <c r="W192" s="231"/>
      <c r="X192" s="231" t="s">
        <v>242</v>
      </c>
      <c r="Y192" s="212"/>
      <c r="Z192" s="212"/>
      <c r="AA192" s="212"/>
      <c r="AB192" s="212"/>
      <c r="AC192" s="212"/>
      <c r="AD192" s="212"/>
      <c r="AE192" s="212"/>
      <c r="AF192" s="212"/>
      <c r="AG192" s="212" t="s">
        <v>243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ht="22.5" outlineLevel="1" x14ac:dyDescent="0.2">
      <c r="A193" s="229"/>
      <c r="B193" s="230"/>
      <c r="C193" s="270" t="s">
        <v>244</v>
      </c>
      <c r="D193" s="257"/>
      <c r="E193" s="257"/>
      <c r="F193" s="257"/>
      <c r="G193" s="257"/>
      <c r="H193" s="231"/>
      <c r="I193" s="231"/>
      <c r="J193" s="231"/>
      <c r="K193" s="231"/>
      <c r="L193" s="231"/>
      <c r="M193" s="231"/>
      <c r="N193" s="231"/>
      <c r="O193" s="231"/>
      <c r="P193" s="231"/>
      <c r="Q193" s="231"/>
      <c r="R193" s="231"/>
      <c r="S193" s="231"/>
      <c r="T193" s="231"/>
      <c r="U193" s="231"/>
      <c r="V193" s="231"/>
      <c r="W193" s="231"/>
      <c r="X193" s="231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149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56" t="str">
        <f>C193</f>
        <v>S naložením suti nebo vybouraných hmot do dopravního prostředku a na jejich vyložením, popřípadě přeložením na normální dopravní prostředek.</v>
      </c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58">
        <v>47</v>
      </c>
      <c r="B194" s="259" t="s">
        <v>245</v>
      </c>
      <c r="C194" s="275" t="s">
        <v>246</v>
      </c>
      <c r="D194" s="260" t="s">
        <v>166</v>
      </c>
      <c r="E194" s="261">
        <v>9.9</v>
      </c>
      <c r="F194" s="262"/>
      <c r="G194" s="263">
        <f>ROUND(E194*F194,2)</f>
        <v>0</v>
      </c>
      <c r="H194" s="262"/>
      <c r="I194" s="263">
        <f>ROUND(E194*H194,2)</f>
        <v>0</v>
      </c>
      <c r="J194" s="262"/>
      <c r="K194" s="263">
        <f>ROUND(E194*J194,2)</f>
        <v>0</v>
      </c>
      <c r="L194" s="263">
        <v>21</v>
      </c>
      <c r="M194" s="263">
        <f>G194*(1+L194/100)</f>
        <v>0</v>
      </c>
      <c r="N194" s="263">
        <v>0</v>
      </c>
      <c r="O194" s="263">
        <f>ROUND(E194*N194,2)</f>
        <v>0</v>
      </c>
      <c r="P194" s="263">
        <v>0</v>
      </c>
      <c r="Q194" s="263">
        <f>ROUND(E194*P194,2)</f>
        <v>0</v>
      </c>
      <c r="R194" s="263"/>
      <c r="S194" s="263" t="s">
        <v>128</v>
      </c>
      <c r="T194" s="264" t="s">
        <v>128</v>
      </c>
      <c r="U194" s="231">
        <v>0.36</v>
      </c>
      <c r="V194" s="231">
        <f>ROUND(E194*U194,2)</f>
        <v>3.56</v>
      </c>
      <c r="W194" s="231"/>
      <c r="X194" s="231" t="s">
        <v>242</v>
      </c>
      <c r="Y194" s="212"/>
      <c r="Z194" s="212"/>
      <c r="AA194" s="212"/>
      <c r="AB194" s="212"/>
      <c r="AC194" s="212"/>
      <c r="AD194" s="212"/>
      <c r="AE194" s="212"/>
      <c r="AF194" s="212"/>
      <c r="AG194" s="212" t="s">
        <v>243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58">
        <v>48</v>
      </c>
      <c r="B195" s="259" t="s">
        <v>247</v>
      </c>
      <c r="C195" s="275" t="s">
        <v>248</v>
      </c>
      <c r="D195" s="260" t="s">
        <v>166</v>
      </c>
      <c r="E195" s="261">
        <v>1.1000000000000001</v>
      </c>
      <c r="F195" s="262"/>
      <c r="G195" s="263">
        <f>ROUND(E195*F195,2)</f>
        <v>0</v>
      </c>
      <c r="H195" s="262"/>
      <c r="I195" s="263">
        <f>ROUND(E195*H195,2)</f>
        <v>0</v>
      </c>
      <c r="J195" s="262"/>
      <c r="K195" s="263">
        <f>ROUND(E195*J195,2)</f>
        <v>0</v>
      </c>
      <c r="L195" s="263">
        <v>21</v>
      </c>
      <c r="M195" s="263">
        <f>G195*(1+L195/100)</f>
        <v>0</v>
      </c>
      <c r="N195" s="263">
        <v>0</v>
      </c>
      <c r="O195" s="263">
        <f>ROUND(E195*N195,2)</f>
        <v>0</v>
      </c>
      <c r="P195" s="263">
        <v>0</v>
      </c>
      <c r="Q195" s="263">
        <f>ROUND(E195*P195,2)</f>
        <v>0</v>
      </c>
      <c r="R195" s="263"/>
      <c r="S195" s="263" t="s">
        <v>128</v>
      </c>
      <c r="T195" s="264" t="s">
        <v>128</v>
      </c>
      <c r="U195" s="231">
        <v>0.26500000000000001</v>
      </c>
      <c r="V195" s="231">
        <f>ROUND(E195*U195,2)</f>
        <v>0.28999999999999998</v>
      </c>
      <c r="W195" s="231"/>
      <c r="X195" s="231" t="s">
        <v>242</v>
      </c>
      <c r="Y195" s="212"/>
      <c r="Z195" s="212"/>
      <c r="AA195" s="212"/>
      <c r="AB195" s="212"/>
      <c r="AC195" s="212"/>
      <c r="AD195" s="212"/>
      <c r="AE195" s="212"/>
      <c r="AF195" s="212"/>
      <c r="AG195" s="212" t="s">
        <v>243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49">
        <v>49</v>
      </c>
      <c r="B196" s="250" t="s">
        <v>249</v>
      </c>
      <c r="C196" s="267" t="s">
        <v>250</v>
      </c>
      <c r="D196" s="251" t="s">
        <v>166</v>
      </c>
      <c r="E196" s="252">
        <v>1.1000000000000001</v>
      </c>
      <c r="F196" s="253"/>
      <c r="G196" s="254">
        <f>ROUND(E196*F196,2)</f>
        <v>0</v>
      </c>
      <c r="H196" s="253"/>
      <c r="I196" s="254">
        <f>ROUND(E196*H196,2)</f>
        <v>0</v>
      </c>
      <c r="J196" s="253"/>
      <c r="K196" s="254">
        <f>ROUND(E196*J196,2)</f>
        <v>0</v>
      </c>
      <c r="L196" s="254">
        <v>21</v>
      </c>
      <c r="M196" s="254">
        <f>G196*(1+L196/100)</f>
        <v>0</v>
      </c>
      <c r="N196" s="254">
        <v>0</v>
      </c>
      <c r="O196" s="254">
        <f>ROUND(E196*N196,2)</f>
        <v>0</v>
      </c>
      <c r="P196" s="254">
        <v>0</v>
      </c>
      <c r="Q196" s="254">
        <f>ROUND(E196*P196,2)</f>
        <v>0</v>
      </c>
      <c r="R196" s="254"/>
      <c r="S196" s="254" t="s">
        <v>128</v>
      </c>
      <c r="T196" s="255" t="s">
        <v>128</v>
      </c>
      <c r="U196" s="231">
        <v>0.49</v>
      </c>
      <c r="V196" s="231">
        <f>ROUND(E196*U196,2)</f>
        <v>0.54</v>
      </c>
      <c r="W196" s="231"/>
      <c r="X196" s="231" t="s">
        <v>242</v>
      </c>
      <c r="Y196" s="212"/>
      <c r="Z196" s="212"/>
      <c r="AA196" s="212"/>
      <c r="AB196" s="212"/>
      <c r="AC196" s="212"/>
      <c r="AD196" s="212"/>
      <c r="AE196" s="212"/>
      <c r="AF196" s="212"/>
      <c r="AG196" s="212" t="s">
        <v>243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29"/>
      <c r="B197" s="230"/>
      <c r="C197" s="270" t="s">
        <v>251</v>
      </c>
      <c r="D197" s="257"/>
      <c r="E197" s="257"/>
      <c r="F197" s="257"/>
      <c r="G197" s="257"/>
      <c r="H197" s="231"/>
      <c r="I197" s="231"/>
      <c r="J197" s="231"/>
      <c r="K197" s="231"/>
      <c r="L197" s="231"/>
      <c r="M197" s="231"/>
      <c r="N197" s="231"/>
      <c r="O197" s="231"/>
      <c r="P197" s="231"/>
      <c r="Q197" s="231"/>
      <c r="R197" s="231"/>
      <c r="S197" s="231"/>
      <c r="T197" s="231"/>
      <c r="U197" s="231"/>
      <c r="V197" s="231"/>
      <c r="W197" s="231"/>
      <c r="X197" s="231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149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58">
        <v>50</v>
      </c>
      <c r="B198" s="259" t="s">
        <v>252</v>
      </c>
      <c r="C198" s="275" t="s">
        <v>253</v>
      </c>
      <c r="D198" s="260" t="s">
        <v>166</v>
      </c>
      <c r="E198" s="261">
        <v>20.9</v>
      </c>
      <c r="F198" s="262"/>
      <c r="G198" s="263">
        <f>ROUND(E198*F198,2)</f>
        <v>0</v>
      </c>
      <c r="H198" s="262"/>
      <c r="I198" s="263">
        <f>ROUND(E198*H198,2)</f>
        <v>0</v>
      </c>
      <c r="J198" s="262"/>
      <c r="K198" s="263">
        <f>ROUND(E198*J198,2)</f>
        <v>0</v>
      </c>
      <c r="L198" s="263">
        <v>21</v>
      </c>
      <c r="M198" s="263">
        <f>G198*(1+L198/100)</f>
        <v>0</v>
      </c>
      <c r="N198" s="263">
        <v>0</v>
      </c>
      <c r="O198" s="263">
        <f>ROUND(E198*N198,2)</f>
        <v>0</v>
      </c>
      <c r="P198" s="263">
        <v>0</v>
      </c>
      <c r="Q198" s="263">
        <f>ROUND(E198*P198,2)</f>
        <v>0</v>
      </c>
      <c r="R198" s="263"/>
      <c r="S198" s="263" t="s">
        <v>128</v>
      </c>
      <c r="T198" s="264" t="s">
        <v>128</v>
      </c>
      <c r="U198" s="231">
        <v>0</v>
      </c>
      <c r="V198" s="231">
        <f>ROUND(E198*U198,2)</f>
        <v>0</v>
      </c>
      <c r="W198" s="231"/>
      <c r="X198" s="231" t="s">
        <v>242</v>
      </c>
      <c r="Y198" s="212"/>
      <c r="Z198" s="212"/>
      <c r="AA198" s="212"/>
      <c r="AB198" s="212"/>
      <c r="AC198" s="212"/>
      <c r="AD198" s="212"/>
      <c r="AE198" s="212"/>
      <c r="AF198" s="212"/>
      <c r="AG198" s="212" t="s">
        <v>243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49">
        <v>51</v>
      </c>
      <c r="B199" s="250" t="s">
        <v>254</v>
      </c>
      <c r="C199" s="267" t="s">
        <v>255</v>
      </c>
      <c r="D199" s="251" t="s">
        <v>166</v>
      </c>
      <c r="E199" s="252">
        <v>1.1000000000000001</v>
      </c>
      <c r="F199" s="253"/>
      <c r="G199" s="254">
        <f>ROUND(E199*F199,2)</f>
        <v>0</v>
      </c>
      <c r="H199" s="253"/>
      <c r="I199" s="254">
        <f>ROUND(E199*H199,2)</f>
        <v>0</v>
      </c>
      <c r="J199" s="253"/>
      <c r="K199" s="254">
        <f>ROUND(E199*J199,2)</f>
        <v>0</v>
      </c>
      <c r="L199" s="254">
        <v>21</v>
      </c>
      <c r="M199" s="254">
        <f>G199*(1+L199/100)</f>
        <v>0</v>
      </c>
      <c r="N199" s="254">
        <v>0</v>
      </c>
      <c r="O199" s="254">
        <f>ROUND(E199*N199,2)</f>
        <v>0</v>
      </c>
      <c r="P199" s="254">
        <v>0</v>
      </c>
      <c r="Q199" s="254">
        <f>ROUND(E199*P199,2)</f>
        <v>0</v>
      </c>
      <c r="R199" s="254"/>
      <c r="S199" s="254" t="s">
        <v>128</v>
      </c>
      <c r="T199" s="255" t="s">
        <v>128</v>
      </c>
      <c r="U199" s="231">
        <v>0</v>
      </c>
      <c r="V199" s="231">
        <f>ROUND(E199*U199,2)</f>
        <v>0</v>
      </c>
      <c r="W199" s="231"/>
      <c r="X199" s="231" t="s">
        <v>242</v>
      </c>
      <c r="Y199" s="212"/>
      <c r="Z199" s="212"/>
      <c r="AA199" s="212"/>
      <c r="AB199" s="212"/>
      <c r="AC199" s="212"/>
      <c r="AD199" s="212"/>
      <c r="AE199" s="212"/>
      <c r="AF199" s="212"/>
      <c r="AG199" s="212" t="s">
        <v>243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x14ac:dyDescent="0.2">
      <c r="A200" s="3"/>
      <c r="B200" s="4"/>
      <c r="C200" s="276"/>
      <c r="D200" s="6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AE200">
        <v>15</v>
      </c>
      <c r="AF200">
        <v>21</v>
      </c>
      <c r="AG200" t="s">
        <v>110</v>
      </c>
    </row>
    <row r="201" spans="1:60" x14ac:dyDescent="0.2">
      <c r="A201" s="215"/>
      <c r="B201" s="216" t="s">
        <v>31</v>
      </c>
      <c r="C201" s="277"/>
      <c r="D201" s="217"/>
      <c r="E201" s="218"/>
      <c r="F201" s="218"/>
      <c r="G201" s="265">
        <f>G8+G146+G155+G160+G162+G181+G191</f>
        <v>0</v>
      </c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AE201">
        <f>SUMIF(L7:L199,AE200,G7:G199)</f>
        <v>0</v>
      </c>
      <c r="AF201">
        <f>SUMIF(L7:L199,AF200,G7:G199)</f>
        <v>0</v>
      </c>
      <c r="AG201" t="s">
        <v>256</v>
      </c>
    </row>
    <row r="202" spans="1:60" x14ac:dyDescent="0.2">
      <c r="A202" s="3"/>
      <c r="B202" s="4"/>
      <c r="C202" s="276"/>
      <c r="D202" s="6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60" x14ac:dyDescent="0.2">
      <c r="A203" s="3"/>
      <c r="B203" s="4"/>
      <c r="C203" s="276"/>
      <c r="D203" s="6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60" x14ac:dyDescent="0.2">
      <c r="A204" s="219" t="s">
        <v>257</v>
      </c>
      <c r="B204" s="219"/>
      <c r="C204" s="278"/>
      <c r="D204" s="6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60" x14ac:dyDescent="0.2">
      <c r="A205" s="220"/>
      <c r="B205" s="221"/>
      <c r="C205" s="279"/>
      <c r="D205" s="221"/>
      <c r="E205" s="221"/>
      <c r="F205" s="221"/>
      <c r="G205" s="222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AG205" t="s">
        <v>258</v>
      </c>
    </row>
    <row r="206" spans="1:60" x14ac:dyDescent="0.2">
      <c r="A206" s="223"/>
      <c r="B206" s="224"/>
      <c r="C206" s="280"/>
      <c r="D206" s="224"/>
      <c r="E206" s="224"/>
      <c r="F206" s="224"/>
      <c r="G206" s="225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60" x14ac:dyDescent="0.2">
      <c r="A207" s="223"/>
      <c r="B207" s="224"/>
      <c r="C207" s="280"/>
      <c r="D207" s="224"/>
      <c r="E207" s="224"/>
      <c r="F207" s="224"/>
      <c r="G207" s="225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60" x14ac:dyDescent="0.2">
      <c r="A208" s="223"/>
      <c r="B208" s="224"/>
      <c r="C208" s="280"/>
      <c r="D208" s="224"/>
      <c r="E208" s="224"/>
      <c r="F208" s="224"/>
      <c r="G208" s="225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33" x14ac:dyDescent="0.2">
      <c r="A209" s="226"/>
      <c r="B209" s="227"/>
      <c r="C209" s="281"/>
      <c r="D209" s="227"/>
      <c r="E209" s="227"/>
      <c r="F209" s="227"/>
      <c r="G209" s="228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33" x14ac:dyDescent="0.2">
      <c r="A210" s="3"/>
      <c r="B210" s="4"/>
      <c r="C210" s="276"/>
      <c r="D210" s="6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33" x14ac:dyDescent="0.2">
      <c r="C211" s="282"/>
      <c r="D211" s="10"/>
      <c r="AG211" t="s">
        <v>259</v>
      </c>
    </row>
    <row r="212" spans="1:33" x14ac:dyDescent="0.2">
      <c r="D212" s="10"/>
    </row>
    <row r="213" spans="1:33" x14ac:dyDescent="0.2">
      <c r="D213" s="10"/>
    </row>
    <row r="214" spans="1:33" x14ac:dyDescent="0.2">
      <c r="D214" s="10"/>
    </row>
    <row r="215" spans="1:33" x14ac:dyDescent="0.2">
      <c r="D215" s="10"/>
    </row>
    <row r="216" spans="1:33" x14ac:dyDescent="0.2">
      <c r="D216" s="10"/>
    </row>
    <row r="217" spans="1:33" x14ac:dyDescent="0.2">
      <c r="D217" s="10"/>
    </row>
    <row r="218" spans="1:33" x14ac:dyDescent="0.2">
      <c r="D218" s="10"/>
    </row>
    <row r="219" spans="1:33" x14ac:dyDescent="0.2">
      <c r="D219" s="10"/>
    </row>
    <row r="220" spans="1:33" x14ac:dyDescent="0.2">
      <c r="D220" s="10"/>
    </row>
    <row r="221" spans="1:33" x14ac:dyDescent="0.2">
      <c r="D221" s="10"/>
    </row>
    <row r="222" spans="1:33" x14ac:dyDescent="0.2">
      <c r="D222" s="10"/>
    </row>
    <row r="223" spans="1:33" x14ac:dyDescent="0.2">
      <c r="D223" s="10"/>
    </row>
    <row r="224" spans="1:33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3">
    <mergeCell ref="C151:G151"/>
    <mergeCell ref="C193:G193"/>
    <mergeCell ref="C197:G197"/>
    <mergeCell ref="A1:G1"/>
    <mergeCell ref="C2:G2"/>
    <mergeCell ref="C3:G3"/>
    <mergeCell ref="C4:G4"/>
    <mergeCell ref="A204:C204"/>
    <mergeCell ref="A205:G209"/>
    <mergeCell ref="C45:G45"/>
    <mergeCell ref="C148:G148"/>
    <mergeCell ref="C149:G149"/>
    <mergeCell ref="C150:G15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6DC0D-5A81-402C-AD72-057F93219AD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98</v>
      </c>
    </row>
    <row r="2" spans="1:60" ht="24.95" customHeight="1" x14ac:dyDescent="0.2">
      <c r="A2" s="198" t="s">
        <v>8</v>
      </c>
      <c r="B2" s="48" t="s">
        <v>43</v>
      </c>
      <c r="C2" s="201" t="s">
        <v>44</v>
      </c>
      <c r="D2" s="199"/>
      <c r="E2" s="199"/>
      <c r="F2" s="199"/>
      <c r="G2" s="200"/>
      <c r="AG2" t="s">
        <v>99</v>
      </c>
    </row>
    <row r="3" spans="1:60" ht="24.95" customHeight="1" x14ac:dyDescent="0.2">
      <c r="A3" s="198" t="s">
        <v>9</v>
      </c>
      <c r="B3" s="48" t="s">
        <v>58</v>
      </c>
      <c r="C3" s="201" t="s">
        <v>59</v>
      </c>
      <c r="D3" s="199"/>
      <c r="E3" s="199"/>
      <c r="F3" s="199"/>
      <c r="G3" s="200"/>
      <c r="AC3" s="177" t="s">
        <v>99</v>
      </c>
      <c r="AG3" t="s">
        <v>100</v>
      </c>
    </row>
    <row r="4" spans="1:60" ht="24.95" customHeight="1" x14ac:dyDescent="0.2">
      <c r="A4" s="202" t="s">
        <v>10</v>
      </c>
      <c r="B4" s="203" t="s">
        <v>64</v>
      </c>
      <c r="C4" s="204" t="s">
        <v>65</v>
      </c>
      <c r="D4" s="205"/>
      <c r="E4" s="205"/>
      <c r="F4" s="205"/>
      <c r="G4" s="206"/>
      <c r="AG4" t="s">
        <v>101</v>
      </c>
    </row>
    <row r="5" spans="1:60" x14ac:dyDescent="0.2">
      <c r="D5" s="10"/>
    </row>
    <row r="6" spans="1:60" ht="38.25" x14ac:dyDescent="0.2">
      <c r="A6" s="208" t="s">
        <v>102</v>
      </c>
      <c r="B6" s="210" t="s">
        <v>103</v>
      </c>
      <c r="C6" s="210" t="s">
        <v>104</v>
      </c>
      <c r="D6" s="209" t="s">
        <v>105</v>
      </c>
      <c r="E6" s="208" t="s">
        <v>106</v>
      </c>
      <c r="F6" s="207" t="s">
        <v>107</v>
      </c>
      <c r="G6" s="208" t="s">
        <v>31</v>
      </c>
      <c r="H6" s="211" t="s">
        <v>32</v>
      </c>
      <c r="I6" s="211" t="s">
        <v>108</v>
      </c>
      <c r="J6" s="211" t="s">
        <v>33</v>
      </c>
      <c r="K6" s="211" t="s">
        <v>109</v>
      </c>
      <c r="L6" s="211" t="s">
        <v>110</v>
      </c>
      <c r="M6" s="211" t="s">
        <v>111</v>
      </c>
      <c r="N6" s="211" t="s">
        <v>112</v>
      </c>
      <c r="O6" s="211" t="s">
        <v>113</v>
      </c>
      <c r="P6" s="211" t="s">
        <v>114</v>
      </c>
      <c r="Q6" s="211" t="s">
        <v>115</v>
      </c>
      <c r="R6" s="211" t="s">
        <v>116</v>
      </c>
      <c r="S6" s="211" t="s">
        <v>117</v>
      </c>
      <c r="T6" s="211" t="s">
        <v>118</v>
      </c>
      <c r="U6" s="211" t="s">
        <v>119</v>
      </c>
      <c r="V6" s="211" t="s">
        <v>120</v>
      </c>
      <c r="W6" s="211" t="s">
        <v>121</v>
      </c>
      <c r="X6" s="211" t="s">
        <v>122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43" t="s">
        <v>123</v>
      </c>
      <c r="B8" s="244" t="s">
        <v>89</v>
      </c>
      <c r="C8" s="266" t="s">
        <v>29</v>
      </c>
      <c r="D8" s="245"/>
      <c r="E8" s="246"/>
      <c r="F8" s="247"/>
      <c r="G8" s="247">
        <f>SUMIF(AG9:AG11,"&lt;&gt;NOR",G9:G11)</f>
        <v>0</v>
      </c>
      <c r="H8" s="247"/>
      <c r="I8" s="247">
        <f>SUM(I9:I11)</f>
        <v>0</v>
      </c>
      <c r="J8" s="247"/>
      <c r="K8" s="247">
        <f>SUM(K9:K11)</f>
        <v>0</v>
      </c>
      <c r="L8" s="247"/>
      <c r="M8" s="247">
        <f>SUM(M9:M11)</f>
        <v>0</v>
      </c>
      <c r="N8" s="247"/>
      <c r="O8" s="247">
        <f>SUM(O9:O11)</f>
        <v>0</v>
      </c>
      <c r="P8" s="247"/>
      <c r="Q8" s="247">
        <f>SUM(Q9:Q11)</f>
        <v>0</v>
      </c>
      <c r="R8" s="247"/>
      <c r="S8" s="247"/>
      <c r="T8" s="248"/>
      <c r="U8" s="242"/>
      <c r="V8" s="242">
        <f>SUM(V9:V11)</f>
        <v>0</v>
      </c>
      <c r="W8" s="242"/>
      <c r="X8" s="242"/>
      <c r="AG8" t="s">
        <v>124</v>
      </c>
    </row>
    <row r="9" spans="1:60" outlineLevel="1" x14ac:dyDescent="0.2">
      <c r="A9" s="249">
        <v>1</v>
      </c>
      <c r="B9" s="250" t="s">
        <v>374</v>
      </c>
      <c r="C9" s="267" t="s">
        <v>375</v>
      </c>
      <c r="D9" s="251" t="s">
        <v>376</v>
      </c>
      <c r="E9" s="252">
        <v>1</v>
      </c>
      <c r="F9" s="253"/>
      <c r="G9" s="254">
        <f>ROUND(E9*F9,2)</f>
        <v>0</v>
      </c>
      <c r="H9" s="253"/>
      <c r="I9" s="254">
        <f>ROUND(E9*H9,2)</f>
        <v>0</v>
      </c>
      <c r="J9" s="253"/>
      <c r="K9" s="254">
        <f>ROUND(E9*J9,2)</f>
        <v>0</v>
      </c>
      <c r="L9" s="254">
        <v>21</v>
      </c>
      <c r="M9" s="254">
        <f>G9*(1+L9/100)</f>
        <v>0</v>
      </c>
      <c r="N9" s="254">
        <v>0</v>
      </c>
      <c r="O9" s="254">
        <f>ROUND(E9*N9,2)</f>
        <v>0</v>
      </c>
      <c r="P9" s="254">
        <v>0</v>
      </c>
      <c r="Q9" s="254">
        <f>ROUND(E9*P9,2)</f>
        <v>0</v>
      </c>
      <c r="R9" s="254"/>
      <c r="S9" s="254" t="s">
        <v>128</v>
      </c>
      <c r="T9" s="255" t="s">
        <v>220</v>
      </c>
      <c r="U9" s="231">
        <v>0</v>
      </c>
      <c r="V9" s="231">
        <f>ROUND(E9*U9,2)</f>
        <v>0</v>
      </c>
      <c r="W9" s="231"/>
      <c r="X9" s="231" t="s">
        <v>377</v>
      </c>
      <c r="Y9" s="212"/>
      <c r="Z9" s="212"/>
      <c r="AA9" s="212"/>
      <c r="AB9" s="212"/>
      <c r="AC9" s="212"/>
      <c r="AD9" s="212"/>
      <c r="AE9" s="212"/>
      <c r="AF9" s="212"/>
      <c r="AG9" s="212" t="s">
        <v>378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29"/>
      <c r="B10" s="230"/>
      <c r="C10" s="270" t="s">
        <v>379</v>
      </c>
      <c r="D10" s="257"/>
      <c r="E10" s="257"/>
      <c r="F10" s="257"/>
      <c r="G10" s="257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2"/>
      <c r="Z10" s="212"/>
      <c r="AA10" s="212"/>
      <c r="AB10" s="212"/>
      <c r="AC10" s="212"/>
      <c r="AD10" s="212"/>
      <c r="AE10" s="212"/>
      <c r="AF10" s="212"/>
      <c r="AG10" s="212" t="s">
        <v>149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58">
        <v>2</v>
      </c>
      <c r="B11" s="259" t="s">
        <v>380</v>
      </c>
      <c r="C11" s="275" t="s">
        <v>381</v>
      </c>
      <c r="D11" s="260" t="s">
        <v>360</v>
      </c>
      <c r="E11" s="261">
        <v>1</v>
      </c>
      <c r="F11" s="262"/>
      <c r="G11" s="263">
        <f>ROUND(E11*F11,2)</f>
        <v>0</v>
      </c>
      <c r="H11" s="262"/>
      <c r="I11" s="263">
        <f>ROUND(E11*H11,2)</f>
        <v>0</v>
      </c>
      <c r="J11" s="262"/>
      <c r="K11" s="263">
        <f>ROUND(E11*J11,2)</f>
        <v>0</v>
      </c>
      <c r="L11" s="263">
        <v>21</v>
      </c>
      <c r="M11" s="263">
        <f>G11*(1+L11/100)</f>
        <v>0</v>
      </c>
      <c r="N11" s="263">
        <v>0</v>
      </c>
      <c r="O11" s="263">
        <f>ROUND(E11*N11,2)</f>
        <v>0</v>
      </c>
      <c r="P11" s="263">
        <v>0</v>
      </c>
      <c r="Q11" s="263">
        <f>ROUND(E11*P11,2)</f>
        <v>0</v>
      </c>
      <c r="R11" s="263"/>
      <c r="S11" s="263" t="s">
        <v>219</v>
      </c>
      <c r="T11" s="264" t="s">
        <v>220</v>
      </c>
      <c r="U11" s="231">
        <v>0</v>
      </c>
      <c r="V11" s="231">
        <f>ROUND(E11*U11,2)</f>
        <v>0</v>
      </c>
      <c r="W11" s="231"/>
      <c r="X11" s="231" t="s">
        <v>129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130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x14ac:dyDescent="0.2">
      <c r="A12" s="243" t="s">
        <v>123</v>
      </c>
      <c r="B12" s="244" t="s">
        <v>97</v>
      </c>
      <c r="C12" s="266" t="s">
        <v>30</v>
      </c>
      <c r="D12" s="245"/>
      <c r="E12" s="246"/>
      <c r="F12" s="247"/>
      <c r="G12" s="247">
        <f>SUMIF(AG13:AG15,"&lt;&gt;NOR",G13:G15)</f>
        <v>0</v>
      </c>
      <c r="H12" s="247"/>
      <c r="I12" s="247">
        <f>SUM(I13:I15)</f>
        <v>0</v>
      </c>
      <c r="J12" s="247"/>
      <c r="K12" s="247">
        <f>SUM(K13:K15)</f>
        <v>0</v>
      </c>
      <c r="L12" s="247"/>
      <c r="M12" s="247">
        <f>SUM(M13:M15)</f>
        <v>0</v>
      </c>
      <c r="N12" s="247"/>
      <c r="O12" s="247">
        <f>SUM(O13:O15)</f>
        <v>0</v>
      </c>
      <c r="P12" s="247"/>
      <c r="Q12" s="247">
        <f>SUM(Q13:Q15)</f>
        <v>0</v>
      </c>
      <c r="R12" s="247"/>
      <c r="S12" s="247"/>
      <c r="T12" s="248"/>
      <c r="U12" s="242"/>
      <c r="V12" s="242">
        <f>SUM(V13:V15)</f>
        <v>0</v>
      </c>
      <c r="W12" s="242"/>
      <c r="X12" s="242"/>
      <c r="AG12" t="s">
        <v>124</v>
      </c>
    </row>
    <row r="13" spans="1:60" outlineLevel="1" x14ac:dyDescent="0.2">
      <c r="A13" s="249">
        <v>3</v>
      </c>
      <c r="B13" s="250" t="s">
        <v>382</v>
      </c>
      <c r="C13" s="267" t="s">
        <v>383</v>
      </c>
      <c r="D13" s="251" t="s">
        <v>360</v>
      </c>
      <c r="E13" s="252">
        <v>1</v>
      </c>
      <c r="F13" s="253"/>
      <c r="G13" s="254">
        <f>ROUND(E13*F13,2)</f>
        <v>0</v>
      </c>
      <c r="H13" s="253"/>
      <c r="I13" s="254">
        <f>ROUND(E13*H13,2)</f>
        <v>0</v>
      </c>
      <c r="J13" s="253"/>
      <c r="K13" s="254">
        <f>ROUND(E13*J13,2)</f>
        <v>0</v>
      </c>
      <c r="L13" s="254">
        <v>21</v>
      </c>
      <c r="M13" s="254">
        <f>G13*(1+L13/100)</f>
        <v>0</v>
      </c>
      <c r="N13" s="254">
        <v>0</v>
      </c>
      <c r="O13" s="254">
        <f>ROUND(E13*N13,2)</f>
        <v>0</v>
      </c>
      <c r="P13" s="254">
        <v>0</v>
      </c>
      <c r="Q13" s="254">
        <f>ROUND(E13*P13,2)</f>
        <v>0</v>
      </c>
      <c r="R13" s="254"/>
      <c r="S13" s="254" t="s">
        <v>219</v>
      </c>
      <c r="T13" s="255" t="s">
        <v>220</v>
      </c>
      <c r="U13" s="231">
        <v>0</v>
      </c>
      <c r="V13" s="231">
        <f>ROUND(E13*U13,2)</f>
        <v>0</v>
      </c>
      <c r="W13" s="231"/>
      <c r="X13" s="231" t="s">
        <v>129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130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29"/>
      <c r="B14" s="230"/>
      <c r="C14" s="270" t="s">
        <v>384</v>
      </c>
      <c r="D14" s="257"/>
      <c r="E14" s="257"/>
      <c r="F14" s="257"/>
      <c r="G14" s="257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12"/>
      <c r="Z14" s="212"/>
      <c r="AA14" s="212"/>
      <c r="AB14" s="212"/>
      <c r="AC14" s="212"/>
      <c r="AD14" s="212"/>
      <c r="AE14" s="212"/>
      <c r="AF14" s="212"/>
      <c r="AG14" s="212" t="s">
        <v>149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58">
        <v>4</v>
      </c>
      <c r="B15" s="259" t="s">
        <v>385</v>
      </c>
      <c r="C15" s="275" t="s">
        <v>386</v>
      </c>
      <c r="D15" s="260" t="s">
        <v>360</v>
      </c>
      <c r="E15" s="261">
        <v>1</v>
      </c>
      <c r="F15" s="262"/>
      <c r="G15" s="263">
        <f>ROUND(E15*F15,2)</f>
        <v>0</v>
      </c>
      <c r="H15" s="262"/>
      <c r="I15" s="263">
        <f>ROUND(E15*H15,2)</f>
        <v>0</v>
      </c>
      <c r="J15" s="262"/>
      <c r="K15" s="263">
        <f>ROUND(E15*J15,2)</f>
        <v>0</v>
      </c>
      <c r="L15" s="263">
        <v>21</v>
      </c>
      <c r="M15" s="263">
        <f>G15*(1+L15/100)</f>
        <v>0</v>
      </c>
      <c r="N15" s="263">
        <v>0</v>
      </c>
      <c r="O15" s="263">
        <f>ROUND(E15*N15,2)</f>
        <v>0</v>
      </c>
      <c r="P15" s="263">
        <v>0</v>
      </c>
      <c r="Q15" s="263">
        <f>ROUND(E15*P15,2)</f>
        <v>0</v>
      </c>
      <c r="R15" s="263"/>
      <c r="S15" s="263" t="s">
        <v>219</v>
      </c>
      <c r="T15" s="264" t="s">
        <v>220</v>
      </c>
      <c r="U15" s="231">
        <v>0</v>
      </c>
      <c r="V15" s="231">
        <f>ROUND(E15*U15,2)</f>
        <v>0</v>
      </c>
      <c r="W15" s="231"/>
      <c r="X15" s="231" t="s">
        <v>129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130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x14ac:dyDescent="0.2">
      <c r="A16" s="243" t="s">
        <v>123</v>
      </c>
      <c r="B16" s="244" t="s">
        <v>89</v>
      </c>
      <c r="C16" s="266" t="s">
        <v>29</v>
      </c>
      <c r="D16" s="245"/>
      <c r="E16" s="246"/>
      <c r="F16" s="247"/>
      <c r="G16" s="247">
        <f>SUMIF(AG17:AG18,"&lt;&gt;NOR",G17:G18)</f>
        <v>0</v>
      </c>
      <c r="H16" s="247"/>
      <c r="I16" s="247">
        <f>SUM(I17:I18)</f>
        <v>0</v>
      </c>
      <c r="J16" s="247"/>
      <c r="K16" s="247">
        <f>SUM(K17:K18)</f>
        <v>0</v>
      </c>
      <c r="L16" s="247"/>
      <c r="M16" s="247">
        <f>SUM(M17:M18)</f>
        <v>0</v>
      </c>
      <c r="N16" s="247"/>
      <c r="O16" s="247">
        <f>SUM(O17:O18)</f>
        <v>0</v>
      </c>
      <c r="P16" s="247"/>
      <c r="Q16" s="247">
        <f>SUM(Q17:Q18)</f>
        <v>0</v>
      </c>
      <c r="R16" s="247"/>
      <c r="S16" s="247"/>
      <c r="T16" s="248"/>
      <c r="U16" s="242"/>
      <c r="V16" s="242">
        <f>SUM(V17:V18)</f>
        <v>0</v>
      </c>
      <c r="W16" s="242"/>
      <c r="X16" s="242"/>
      <c r="AG16" t="s">
        <v>124</v>
      </c>
    </row>
    <row r="17" spans="1:60" outlineLevel="1" x14ac:dyDescent="0.2">
      <c r="A17" s="249">
        <v>5</v>
      </c>
      <c r="B17" s="250" t="s">
        <v>387</v>
      </c>
      <c r="C17" s="267" t="s">
        <v>388</v>
      </c>
      <c r="D17" s="251" t="s">
        <v>376</v>
      </c>
      <c r="E17" s="252">
        <v>1</v>
      </c>
      <c r="F17" s="253"/>
      <c r="G17" s="254">
        <f>ROUND(E17*F17,2)</f>
        <v>0</v>
      </c>
      <c r="H17" s="253"/>
      <c r="I17" s="254">
        <f>ROUND(E17*H17,2)</f>
        <v>0</v>
      </c>
      <c r="J17" s="253"/>
      <c r="K17" s="254">
        <f>ROUND(E17*J17,2)</f>
        <v>0</v>
      </c>
      <c r="L17" s="254">
        <v>21</v>
      </c>
      <c r="M17" s="254">
        <f>G17*(1+L17/100)</f>
        <v>0</v>
      </c>
      <c r="N17" s="254">
        <v>0</v>
      </c>
      <c r="O17" s="254">
        <f>ROUND(E17*N17,2)</f>
        <v>0</v>
      </c>
      <c r="P17" s="254">
        <v>0</v>
      </c>
      <c r="Q17" s="254">
        <f>ROUND(E17*P17,2)</f>
        <v>0</v>
      </c>
      <c r="R17" s="254"/>
      <c r="S17" s="254" t="s">
        <v>128</v>
      </c>
      <c r="T17" s="255" t="s">
        <v>220</v>
      </c>
      <c r="U17" s="231">
        <v>0</v>
      </c>
      <c r="V17" s="231">
        <f>ROUND(E17*U17,2)</f>
        <v>0</v>
      </c>
      <c r="W17" s="231"/>
      <c r="X17" s="231" t="s">
        <v>377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389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1" x14ac:dyDescent="0.2">
      <c r="A18" s="229"/>
      <c r="B18" s="230"/>
      <c r="C18" s="270" t="s">
        <v>390</v>
      </c>
      <c r="D18" s="257"/>
      <c r="E18" s="257"/>
      <c r="F18" s="257"/>
      <c r="G18" s="257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12"/>
      <c r="Z18" s="212"/>
      <c r="AA18" s="212"/>
      <c r="AB18" s="212"/>
      <c r="AC18" s="212"/>
      <c r="AD18" s="212"/>
      <c r="AE18" s="212"/>
      <c r="AF18" s="212"/>
      <c r="AG18" s="212" t="s">
        <v>149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56" t="str">
        <f>C18</f>
        <v>Zaměření a vytýčení stávajících inženýrských sítí v místě stavby z hlediska jejich ochrany při provádění stavby.</v>
      </c>
      <c r="BB18" s="212"/>
      <c r="BC18" s="212"/>
      <c r="BD18" s="212"/>
      <c r="BE18" s="212"/>
      <c r="BF18" s="212"/>
      <c r="BG18" s="212"/>
      <c r="BH18" s="212"/>
    </row>
    <row r="19" spans="1:60" x14ac:dyDescent="0.2">
      <c r="A19" s="243" t="s">
        <v>123</v>
      </c>
      <c r="B19" s="244" t="s">
        <v>97</v>
      </c>
      <c r="C19" s="266" t="s">
        <v>30</v>
      </c>
      <c r="D19" s="245"/>
      <c r="E19" s="246"/>
      <c r="F19" s="247"/>
      <c r="G19" s="247">
        <f>SUMIF(AG20:AG21,"&lt;&gt;NOR",G20:G21)</f>
        <v>0</v>
      </c>
      <c r="H19" s="247"/>
      <c r="I19" s="247">
        <f>SUM(I20:I21)</f>
        <v>0</v>
      </c>
      <c r="J19" s="247"/>
      <c r="K19" s="247">
        <f>SUM(K20:K21)</f>
        <v>0</v>
      </c>
      <c r="L19" s="247"/>
      <c r="M19" s="247">
        <f>SUM(M20:M21)</f>
        <v>0</v>
      </c>
      <c r="N19" s="247"/>
      <c r="O19" s="247">
        <f>SUM(O20:O21)</f>
        <v>0</v>
      </c>
      <c r="P19" s="247"/>
      <c r="Q19" s="247">
        <f>SUM(Q20:Q21)</f>
        <v>0</v>
      </c>
      <c r="R19" s="247"/>
      <c r="S19" s="247"/>
      <c r="T19" s="248"/>
      <c r="U19" s="242"/>
      <c r="V19" s="242">
        <f>SUM(V20:V21)</f>
        <v>0</v>
      </c>
      <c r="W19" s="242"/>
      <c r="X19" s="242"/>
      <c r="AG19" t="s">
        <v>124</v>
      </c>
    </row>
    <row r="20" spans="1:60" outlineLevel="1" x14ac:dyDescent="0.2">
      <c r="A20" s="249">
        <v>6</v>
      </c>
      <c r="B20" s="250" t="s">
        <v>391</v>
      </c>
      <c r="C20" s="267" t="s">
        <v>392</v>
      </c>
      <c r="D20" s="251" t="s">
        <v>376</v>
      </c>
      <c r="E20" s="252">
        <v>1</v>
      </c>
      <c r="F20" s="253"/>
      <c r="G20" s="254">
        <f>ROUND(E20*F20,2)</f>
        <v>0</v>
      </c>
      <c r="H20" s="253"/>
      <c r="I20" s="254">
        <f>ROUND(E20*H20,2)</f>
        <v>0</v>
      </c>
      <c r="J20" s="253"/>
      <c r="K20" s="254">
        <f>ROUND(E20*J20,2)</f>
        <v>0</v>
      </c>
      <c r="L20" s="254">
        <v>21</v>
      </c>
      <c r="M20" s="254">
        <f>G20*(1+L20/100)</f>
        <v>0</v>
      </c>
      <c r="N20" s="254">
        <v>0</v>
      </c>
      <c r="O20" s="254">
        <f>ROUND(E20*N20,2)</f>
        <v>0</v>
      </c>
      <c r="P20" s="254">
        <v>0</v>
      </c>
      <c r="Q20" s="254">
        <f>ROUND(E20*P20,2)</f>
        <v>0</v>
      </c>
      <c r="R20" s="254"/>
      <c r="S20" s="254" t="s">
        <v>128</v>
      </c>
      <c r="T20" s="255" t="s">
        <v>220</v>
      </c>
      <c r="U20" s="231">
        <v>0</v>
      </c>
      <c r="V20" s="231">
        <f>ROUND(E20*U20,2)</f>
        <v>0</v>
      </c>
      <c r="W20" s="231"/>
      <c r="X20" s="231" t="s">
        <v>377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378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29"/>
      <c r="B21" s="230"/>
      <c r="C21" s="270" t="s">
        <v>393</v>
      </c>
      <c r="D21" s="257"/>
      <c r="E21" s="257"/>
      <c r="F21" s="257"/>
      <c r="G21" s="257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12"/>
      <c r="Z21" s="212"/>
      <c r="AA21" s="212"/>
      <c r="AB21" s="212"/>
      <c r="AC21" s="212"/>
      <c r="AD21" s="212"/>
      <c r="AE21" s="212"/>
      <c r="AF21" s="212"/>
      <c r="AG21" s="212" t="s">
        <v>149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56" t="str">
        <f>C21</f>
        <v>Náklady na provedení skutečného zaměření stavby v rozsahu nezbytném pro zápis změny do katastru nemovitostí.</v>
      </c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3"/>
      <c r="B22" s="4"/>
      <c r="C22" s="276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v>15</v>
      </c>
      <c r="AF22">
        <v>21</v>
      </c>
      <c r="AG22" t="s">
        <v>110</v>
      </c>
    </row>
    <row r="23" spans="1:60" x14ac:dyDescent="0.2">
      <c r="A23" s="215"/>
      <c r="B23" s="216" t="s">
        <v>31</v>
      </c>
      <c r="C23" s="277"/>
      <c r="D23" s="217"/>
      <c r="E23" s="218"/>
      <c r="F23" s="218"/>
      <c r="G23" s="265">
        <f>G8+G12+G16+G19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f>SUMIF(L7:L21,AE22,G7:G21)</f>
        <v>0</v>
      </c>
      <c r="AF23">
        <f>SUMIF(L7:L21,AF22,G7:G21)</f>
        <v>0</v>
      </c>
      <c r="AG23" t="s">
        <v>256</v>
      </c>
    </row>
    <row r="24" spans="1:60" x14ac:dyDescent="0.2">
      <c r="A24" s="3"/>
      <c r="B24" s="4"/>
      <c r="C24" s="276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 x14ac:dyDescent="0.2">
      <c r="A25" s="3"/>
      <c r="B25" s="4"/>
      <c r="C25" s="276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">
      <c r="A26" s="219" t="s">
        <v>257</v>
      </c>
      <c r="B26" s="219"/>
      <c r="C26" s="278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 x14ac:dyDescent="0.2">
      <c r="A27" s="220"/>
      <c r="B27" s="221"/>
      <c r="C27" s="279"/>
      <c r="D27" s="221"/>
      <c r="E27" s="221"/>
      <c r="F27" s="221"/>
      <c r="G27" s="222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G27" t="s">
        <v>258</v>
      </c>
    </row>
    <row r="28" spans="1:60" x14ac:dyDescent="0.2">
      <c r="A28" s="223"/>
      <c r="B28" s="224"/>
      <c r="C28" s="280"/>
      <c r="D28" s="224"/>
      <c r="E28" s="224"/>
      <c r="F28" s="224"/>
      <c r="G28" s="225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A29" s="223"/>
      <c r="B29" s="224"/>
      <c r="C29" s="280"/>
      <c r="D29" s="224"/>
      <c r="E29" s="224"/>
      <c r="F29" s="224"/>
      <c r="G29" s="225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223"/>
      <c r="B30" s="224"/>
      <c r="C30" s="280"/>
      <c r="D30" s="224"/>
      <c r="E30" s="224"/>
      <c r="F30" s="224"/>
      <c r="G30" s="225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226"/>
      <c r="B31" s="227"/>
      <c r="C31" s="281"/>
      <c r="D31" s="227"/>
      <c r="E31" s="227"/>
      <c r="F31" s="227"/>
      <c r="G31" s="228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A32" s="3"/>
      <c r="B32" s="4"/>
      <c r="C32" s="276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3:33" x14ac:dyDescent="0.2">
      <c r="C33" s="282"/>
      <c r="D33" s="10"/>
      <c r="AG33" t="s">
        <v>259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0">
    <mergeCell ref="A1:G1"/>
    <mergeCell ref="C2:G2"/>
    <mergeCell ref="C3:G3"/>
    <mergeCell ref="C4:G4"/>
    <mergeCell ref="A26:C26"/>
    <mergeCell ref="A27:G31"/>
    <mergeCell ref="C10:G10"/>
    <mergeCell ref="C14:G14"/>
    <mergeCell ref="C18:G18"/>
    <mergeCell ref="C21:G2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22-002.45 A01 Pol</vt:lpstr>
      <vt:lpstr>22-002.45 E01 Pol</vt:lpstr>
      <vt:lpstr>22-002.45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'22-002.45 A01 Pol'!Názvy_tisku</vt:lpstr>
      <vt:lpstr>'22-002.45 E01 Pol'!Názvy_tisku</vt:lpstr>
      <vt:lpstr>'22-002.45 O01 Pol'!Názvy_tisku</vt:lpstr>
      <vt:lpstr>oadresa</vt:lpstr>
      <vt:lpstr>Stavba!Objednatel</vt:lpstr>
      <vt:lpstr>Stavba!Objekt</vt:lpstr>
      <vt:lpstr>'22-002.45 A01 Pol'!Oblast_tisku</vt:lpstr>
      <vt:lpstr>'22-002.45 E01 Pol'!Oblast_tisku</vt:lpstr>
      <vt:lpstr>'22-002.45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2023-05-15T11:10:12Z</dcterms:modified>
</cp:coreProperties>
</file>